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8295" tabRatio="767" activeTab="5"/>
  </bookViews>
  <sheets>
    <sheet name="Titulní strana " sheetId="1" r:id="rId1"/>
    <sheet name="Družstva - Brno" sheetId="2" r:id="rId2"/>
    <sheet name="Družstva - Kraj" sheetId="3" r:id="rId3"/>
    <sheet name="Jednotlivci Brno" sheetId="4" r:id="rId4"/>
    <sheet name="Jednotlivci kraj" sheetId="5" r:id="rId5"/>
    <sheet name="Nejlepší výkony" sheetId="6" r:id="rId6"/>
  </sheets>
  <definedNames/>
  <calcPr fullCalcOnLoad="1"/>
</workbook>
</file>

<file path=xl/sharedStrings.xml><?xml version="1.0" encoding="utf-8"?>
<sst xmlns="http://schemas.openxmlformats.org/spreadsheetml/2006/main" count="892" uniqueCount="312">
  <si>
    <t>VÝSLEDKOVÁ LISTINA</t>
  </si>
  <si>
    <t>Datum:</t>
  </si>
  <si>
    <t>Místo:</t>
  </si>
  <si>
    <t>Čísla v pořadí udávají:</t>
  </si>
  <si>
    <t>Bodování disciplín:</t>
  </si>
  <si>
    <t>Poznámka:</t>
  </si>
  <si>
    <t>při rovnosti bodového výsledku dvou nebo více závodníků rozhodne o jejich pořadí výkon:</t>
  </si>
  <si>
    <t>a) v tlaku činky</t>
  </si>
  <si>
    <t>b) ve shybu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</si>
  <si>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</si>
  <si>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</si>
  <si>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</si>
  <si>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</si>
  <si>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</si>
  <si>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</si>
  <si>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</si>
  <si>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</si>
  <si>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</si>
  <si>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</si>
  <si>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</si>
  <si>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</si>
  <si>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</si>
  <si>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</si>
  <si>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</si>
  <si>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</si>
  <si>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</si>
  <si>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</si>
  <si>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</si>
  <si>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</si>
  <si>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</si>
  <si>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</si>
  <si>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d) v trojskoku snožmo</t>
  </si>
  <si>
    <t>výkony</t>
  </si>
  <si>
    <t>body</t>
  </si>
  <si>
    <t>bodů</t>
  </si>
  <si>
    <t>bodů za Š</t>
  </si>
  <si>
    <t>Pořadí</t>
  </si>
  <si>
    <t>Číslo</t>
  </si>
  <si>
    <t>Příjmení</t>
  </si>
  <si>
    <t>Jméno</t>
  </si>
  <si>
    <t>Tlaky</t>
  </si>
  <si>
    <t>Trojskok</t>
  </si>
  <si>
    <t>Shyby</t>
  </si>
  <si>
    <t>celkem</t>
  </si>
  <si>
    <t>Petr</t>
  </si>
  <si>
    <t>Michal</t>
  </si>
  <si>
    <t>Tomáš</t>
  </si>
  <si>
    <t>Jan</t>
  </si>
  <si>
    <t>07.</t>
  </si>
  <si>
    <t>Jakub</t>
  </si>
  <si>
    <t>Rok narození</t>
  </si>
  <si>
    <t>SOU obchodní, Cejl, Brno</t>
  </si>
  <si>
    <t>SOŠ ochrany osob a majetku, Zoubkova, Brno</t>
  </si>
  <si>
    <t>ISŠ automobilní, Křížíkova, Brno</t>
  </si>
  <si>
    <t>SPŠ elektrotechnické, Kounicova, Brno</t>
  </si>
  <si>
    <t>SPŠ a SOU  Kuřim</t>
  </si>
  <si>
    <t>SPŠ a SOU nábytkářské, Rosice u Brna</t>
  </si>
  <si>
    <t>ISŠ Purkyňova, Brno</t>
  </si>
  <si>
    <t>celkem2</t>
  </si>
  <si>
    <t>v týmech</t>
  </si>
  <si>
    <r>
      <t xml:space="preserve">NEMAZAT!!! </t>
    </r>
    <r>
      <rPr>
        <sz val="10"/>
        <color indexed="10"/>
        <rFont val="Arial CE"/>
        <family val="2"/>
      </rPr>
      <t>(závislost vzorců)</t>
    </r>
  </si>
  <si>
    <t>Gymnázium Bučovice</t>
  </si>
  <si>
    <t>Gymnázium Tišnov</t>
  </si>
  <si>
    <t>SZŠ, SOU a U Rajhrad</t>
  </si>
  <si>
    <t>SPŠ chemická Vranovská Brno</t>
  </si>
  <si>
    <t xml:space="preserve">ISŠ - COP, Olomoucká, Brno  </t>
  </si>
  <si>
    <t xml:space="preserve">SOŠ, SOU a U, Jílová, Brno  </t>
  </si>
  <si>
    <t>SPŠ stroj. a slév. Sokolská Brno</t>
  </si>
  <si>
    <t>Gymnázium Vídeňská Brno</t>
  </si>
  <si>
    <t>SOU stavební, Pražská, Brno - Bosonohy</t>
  </si>
  <si>
    <t>tělocvična SŠ polytechnické, na Jílové 36g v Brně</t>
  </si>
  <si>
    <t>c) ve svisu vznesmo</t>
  </si>
  <si>
    <t>Svis vznesmo</t>
  </si>
  <si>
    <t>přeboru Brna a finále JIM kraje</t>
  </si>
  <si>
    <t>středních škol v "SILOVÉM ČTYŘBOJI"</t>
  </si>
  <si>
    <t>ročník narození, výkony v tlaku činky 75%, v trojskoku snožmo, ve shybu,   sedu - lehu bez opory nohou na 60 sekund a celkový počet bodů závodníka</t>
  </si>
  <si>
    <t xml:space="preserve">1 shyb - 3,0 bodů, 1 tlak - 1,5 bodů, trojskok snožmo - 0 - 400cm=0 bodů, 400 - 750cm za každých 10cm - 1 bod, nad 750cm za každých 10cm - 2 body, 1 svis vznesmi - 1,5 bodu </t>
  </si>
  <si>
    <t>Přebor Brna a JIM kraje v "SILOVÉM ČTYŘBOJI"</t>
  </si>
  <si>
    <t>a) soutěž družstev - kraj</t>
  </si>
  <si>
    <t>Škola</t>
  </si>
  <si>
    <t>Body</t>
  </si>
  <si>
    <t>ISŠ automobilní, Křižíkova, Brno</t>
  </si>
  <si>
    <t>b.</t>
  </si>
  <si>
    <t>SŠ polytechnická, Jílová, Brno</t>
  </si>
  <si>
    <t>a) soutěž družstev - Brno</t>
  </si>
  <si>
    <t>NEJLEPŠÍ VÝKONY v jednotlivých disciplínách</t>
  </si>
  <si>
    <t>SHYBY</t>
  </si>
  <si>
    <t>TLAKY s ČINKOU 75%</t>
  </si>
  <si>
    <t>31 opak.</t>
  </si>
  <si>
    <t>30 opak.</t>
  </si>
  <si>
    <t>TROJSKOK SNOŽMO</t>
  </si>
  <si>
    <t>SVISY VZNESMO</t>
  </si>
  <si>
    <t xml:space="preserve">Zpracoval: Mgr. Miroslav Holomek  </t>
  </si>
  <si>
    <t>Mgr. Miroslav Holomek</t>
  </si>
  <si>
    <t xml:space="preserve">                sportovní ředitel soutěže</t>
  </si>
  <si>
    <t>sportovní ředitel soutěže</t>
  </si>
  <si>
    <t>PaedDr.Rudolf Dvořáček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</si>
  <si>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</si>
  <si>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</si>
  <si>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</si>
  <si>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</si>
  <si>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</si>
  <si>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</si>
  <si>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</si>
  <si>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</si>
  <si>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</si>
  <si>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</si>
  <si>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</si>
  <si>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</si>
  <si>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</si>
  <si>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</si>
  <si>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</si>
  <si>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</si>
  <si>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</si>
  <si>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</si>
  <si>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</si>
  <si>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</si>
  <si>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</si>
  <si>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</si>
  <si>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</si>
  <si>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</si>
  <si>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</si>
  <si>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</si>
  <si>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</si>
  <si>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</si>
  <si>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</si>
  <si>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</si>
  <si>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</si>
  <si>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</si>
  <si>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Přebor JMK "SILOVÉM ČTYŘBOJI"</t>
  </si>
  <si>
    <t>Přebor Brna v "SILOVÉM ČTYŘBOJI"</t>
  </si>
  <si>
    <t xml:space="preserve">Soutěž jednotlivců : </t>
  </si>
  <si>
    <t>Mimo soutěž :</t>
  </si>
  <si>
    <t>Gymnázium Vídeňská, Brno</t>
  </si>
  <si>
    <t>Gymnázium Boskovice</t>
  </si>
  <si>
    <t>Biskupské gymnázium Barvičova, Brno</t>
  </si>
  <si>
    <t>Brázda</t>
  </si>
  <si>
    <t>Biskupské gymnázium, Barvičova Brno</t>
  </si>
  <si>
    <t>35 opak.</t>
  </si>
  <si>
    <t>SŠ polytechnická, Jílová Brno</t>
  </si>
  <si>
    <t>V Brně</t>
  </si>
  <si>
    <t>55.</t>
  </si>
  <si>
    <t>56.</t>
  </si>
  <si>
    <t>57.</t>
  </si>
  <si>
    <t>58.</t>
  </si>
  <si>
    <t>59.</t>
  </si>
  <si>
    <t>60.</t>
  </si>
  <si>
    <t>Kaláb</t>
  </si>
  <si>
    <t>Vít</t>
  </si>
  <si>
    <t>Martin</t>
  </si>
  <si>
    <t>Adam</t>
  </si>
  <si>
    <t>Nantl</t>
  </si>
  <si>
    <t>23 opak.</t>
  </si>
  <si>
    <t>22 opak.</t>
  </si>
  <si>
    <t>41 opak.</t>
  </si>
  <si>
    <t>32 opak.</t>
  </si>
  <si>
    <t>36 opak.</t>
  </si>
  <si>
    <t xml:space="preserve">Bezpečnostně právní akademie BRNO  </t>
  </si>
  <si>
    <t>ISŠ automobilní, Křižíkova Brno</t>
  </si>
  <si>
    <t>61.</t>
  </si>
  <si>
    <t>62.</t>
  </si>
  <si>
    <t>63.</t>
  </si>
  <si>
    <t>64.</t>
  </si>
  <si>
    <t>65.</t>
  </si>
  <si>
    <t>Ladislav</t>
  </si>
  <si>
    <t>Richard</t>
  </si>
  <si>
    <t>Magamedov</t>
  </si>
  <si>
    <t>Nurma</t>
  </si>
  <si>
    <t>Radek</t>
  </si>
  <si>
    <t>František</t>
  </si>
  <si>
    <t>Bouček</t>
  </si>
  <si>
    <t>David</t>
  </si>
  <si>
    <t>Fintes</t>
  </si>
  <si>
    <t>Karel</t>
  </si>
  <si>
    <t>SŠ TE Olomoucká Brno</t>
  </si>
  <si>
    <t>Bezpečnostně právní akademie s.r.o. Brno</t>
  </si>
  <si>
    <t>Bezpečnostně právní akademie Brno</t>
  </si>
  <si>
    <t>25 opak.</t>
  </si>
  <si>
    <t>2.-3.</t>
  </si>
  <si>
    <t>6.-7.</t>
  </si>
  <si>
    <t>3.-4.</t>
  </si>
  <si>
    <t>8.-10.</t>
  </si>
  <si>
    <t>Biskupské gymnázium, Barvičova, Brno</t>
  </si>
  <si>
    <t>39 opak.</t>
  </si>
  <si>
    <t xml:space="preserve">Bezpečnostně právní akademie Brno  </t>
  </si>
  <si>
    <t>26.března 2014</t>
  </si>
  <si>
    <t>pro školní rok 2013/2014</t>
  </si>
  <si>
    <t>66.</t>
  </si>
  <si>
    <t>67.</t>
  </si>
  <si>
    <t>68.</t>
  </si>
  <si>
    <t>69.</t>
  </si>
  <si>
    <t>70.</t>
  </si>
  <si>
    <t xml:space="preserve">SPŠ stavební, Kudelova, Brno                       </t>
  </si>
  <si>
    <t xml:space="preserve">ISŠ Sokolnice u Brna                                           </t>
  </si>
  <si>
    <t>SŠ SŘ Pražská Brno-Bosonohy</t>
  </si>
  <si>
    <t xml:space="preserve">SPŠ chemická Brno                                      </t>
  </si>
  <si>
    <t>SPŠ E a IT Purkyňova Brno</t>
  </si>
  <si>
    <t>Gymnázium INTEGRA Brno</t>
  </si>
  <si>
    <t>Gymnázium, SOŠ Z a E Vyškov</t>
  </si>
  <si>
    <t>Schimmerle</t>
  </si>
  <si>
    <t xml:space="preserve">Klobása </t>
  </si>
  <si>
    <t>Chytil</t>
  </si>
  <si>
    <t>Dalibor</t>
  </si>
  <si>
    <t>Veselý</t>
  </si>
  <si>
    <t>Zdeněk</t>
  </si>
  <si>
    <t>Benda</t>
  </si>
  <si>
    <t>Formánek</t>
  </si>
  <si>
    <t>Vojtek</t>
  </si>
  <si>
    <t>Marek</t>
  </si>
  <si>
    <t>Navařík</t>
  </si>
  <si>
    <t>Navrátil</t>
  </si>
  <si>
    <t>Svoboda</t>
  </si>
  <si>
    <t>Bartoš</t>
  </si>
  <si>
    <t>Mazourek</t>
  </si>
  <si>
    <t>Němec</t>
  </si>
  <si>
    <t>Buček</t>
  </si>
  <si>
    <t>Králík</t>
  </si>
  <si>
    <t>Turek</t>
  </si>
  <si>
    <t>Vongrej</t>
  </si>
  <si>
    <t>Vojtěch</t>
  </si>
  <si>
    <t>Le</t>
  </si>
  <si>
    <t>SZŠ Merhautova, Brno</t>
  </si>
  <si>
    <t>SZŠ Merhautova, BRNO</t>
  </si>
  <si>
    <t>Durdevic</t>
  </si>
  <si>
    <t>Nemanja</t>
  </si>
  <si>
    <t>Spasojevic</t>
  </si>
  <si>
    <t>Velimir</t>
  </si>
  <si>
    <t>Pekařík</t>
  </si>
  <si>
    <t>Girszewski</t>
  </si>
  <si>
    <t>Filip</t>
  </si>
  <si>
    <t>Pryymachuk</t>
  </si>
  <si>
    <t>Mykhailo</t>
  </si>
  <si>
    <t>Viktorín</t>
  </si>
  <si>
    <t>Dominik</t>
  </si>
  <si>
    <t>Pavlů</t>
  </si>
  <si>
    <t>Šenk</t>
  </si>
  <si>
    <t>Sedláček</t>
  </si>
  <si>
    <t>Indrych</t>
  </si>
  <si>
    <t>Gryc</t>
  </si>
  <si>
    <t>Jacob</t>
  </si>
  <si>
    <t>Richter</t>
  </si>
  <si>
    <t>Gino</t>
  </si>
  <si>
    <t>Korec</t>
  </si>
  <si>
    <t>Černý</t>
  </si>
  <si>
    <t>Pálka</t>
  </si>
  <si>
    <t>Patrik</t>
  </si>
  <si>
    <t>Kaloud</t>
  </si>
  <si>
    <t>Ondřej</t>
  </si>
  <si>
    <t>Nohel</t>
  </si>
  <si>
    <t>Duchoň</t>
  </si>
  <si>
    <t>Metelka</t>
  </si>
  <si>
    <t>Lukáš</t>
  </si>
  <si>
    <t>Reim</t>
  </si>
  <si>
    <t>Sláma</t>
  </si>
  <si>
    <t>Ondráček</t>
  </si>
  <si>
    <t>Miloš</t>
  </si>
  <si>
    <t>Lacina</t>
  </si>
  <si>
    <t>Čech</t>
  </si>
  <si>
    <t>Nováček</t>
  </si>
  <si>
    <t>Vejmělek</t>
  </si>
  <si>
    <t>Coufal</t>
  </si>
  <si>
    <t>Přibyl</t>
  </si>
  <si>
    <t>Češka</t>
  </si>
  <si>
    <t>Vlastimil</t>
  </si>
  <si>
    <t>Šterc</t>
  </si>
  <si>
    <t>Nociár</t>
  </si>
  <si>
    <t xml:space="preserve">SPŠ Jedovnice                                               </t>
  </si>
  <si>
    <t>Zemánek</t>
  </si>
  <si>
    <t>Kalášek</t>
  </si>
  <si>
    <t>Václavík</t>
  </si>
  <si>
    <t>Ondroušek</t>
  </si>
  <si>
    <t>Selinger</t>
  </si>
  <si>
    <t>Koudelka</t>
  </si>
  <si>
    <t>Smísitel</t>
  </si>
  <si>
    <t>Žižlavský</t>
  </si>
  <si>
    <t xml:space="preserve">SPŠ chemická Brno </t>
  </si>
  <si>
    <t xml:space="preserve">ISŠ Jedovnice                                               </t>
  </si>
  <si>
    <t>Kolínský</t>
  </si>
  <si>
    <t>Prudil</t>
  </si>
  <si>
    <t xml:space="preserve">Nováček </t>
  </si>
  <si>
    <t>Biskupské gymnázium Brno</t>
  </si>
  <si>
    <t>24 opak.</t>
  </si>
  <si>
    <t>4.-5.</t>
  </si>
  <si>
    <t xml:space="preserve"> Tomáš</t>
  </si>
  <si>
    <t>6.-8.</t>
  </si>
  <si>
    <t>SŠ SŘ Pražská, Brno-Bosonohy</t>
  </si>
  <si>
    <t>9.-11.</t>
  </si>
  <si>
    <t>G. Vídeňská Brno</t>
  </si>
  <si>
    <t xml:space="preserve">      22 opak.</t>
  </si>
  <si>
    <t>SPŠ chemická Brno</t>
  </si>
  <si>
    <t>38 opak.</t>
  </si>
  <si>
    <t>Klobása</t>
  </si>
  <si>
    <t>33 opak.</t>
  </si>
  <si>
    <t>4.-6.</t>
  </si>
  <si>
    <t>SPŠ stavební Kudelova Brno</t>
  </si>
  <si>
    <t>ISŠ Sokolnice u Brna</t>
  </si>
  <si>
    <t>7.-10.</t>
  </si>
  <si>
    <t>910 cm</t>
  </si>
  <si>
    <t>880 cm</t>
  </si>
  <si>
    <t>3.-5.</t>
  </si>
  <si>
    <t>Gymnázium a SOŠ Vyškov</t>
  </si>
  <si>
    <t>840 cm</t>
  </si>
  <si>
    <t>ISŠ automobilní, Křižíkova. Brno</t>
  </si>
  <si>
    <t>830 cm</t>
  </si>
  <si>
    <t>820 cm</t>
  </si>
  <si>
    <t>1.-2.</t>
  </si>
  <si>
    <t>43 opak.</t>
  </si>
  <si>
    <t>ISŠ automobilní. Křižíkova, Brno</t>
  </si>
  <si>
    <t>7.-11.</t>
  </si>
  <si>
    <t>Viktorin</t>
  </si>
  <si>
    <t xml:space="preserve">      36 opak.</t>
  </si>
  <si>
    <t>dne 26.3.2014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</si>
</sst>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;[Red]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yyyy"/>
    <numFmt numFmtId="171" formatCode="[$€-2]\ #\ ##,000_);[Red]\([$€-2]\ #\ ##,000\)"/>
    <numFmt numFmtId="172" formatCode="[$¥€-2]\ #\ ##,000_);[Red]\([$€-2]\ #\ ##,000\)"/>
  </numFmts>
  <fonts count="32">
    <font>
      <sz val="10"/>
      <name val="Arial CE"/>
      <family val="0"/>
    </font>
    <font>
      <b/>
      <sz val="15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u val="single"/>
      <sz val="16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u val="single"/>
      <sz val="8"/>
      <color indexed="12"/>
      <name val="Arial CE"/>
      <family val="2"/>
    </font>
    <font>
      <u val="single"/>
      <sz val="8"/>
      <color indexed="36"/>
      <name val="Arial CE"/>
      <family val="2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32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justify"/>
    </xf>
    <xf numFmtId="49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7" fillId="0" borderId="0" xfId="0" applyFont="1" applyBorder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164" fontId="6" fillId="0" borderId="20" xfId="0" applyNumberFormat="1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2" fontId="0" fillId="0" borderId="15" xfId="0" applyNumberFormat="1" applyFont="1" applyBorder="1" applyAlignment="1">
      <alignment horizontal="left"/>
    </xf>
    <xf numFmtId="2" fontId="0" fillId="0" borderId="21" xfId="0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0" fontId="0" fillId="0" borderId="22" xfId="0" applyBorder="1" applyAlignment="1">
      <alignment horizontal="center"/>
    </xf>
    <xf numFmtId="0" fontId="6" fillId="0" borderId="23" xfId="0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2" fontId="0" fillId="0" borderId="25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0" fillId="0" borderId="26" xfId="0" applyNumberFormat="1" applyBorder="1" applyAlignment="1">
      <alignment horizontal="left"/>
    </xf>
    <xf numFmtId="0" fontId="0" fillId="0" borderId="24" xfId="0" applyBorder="1" applyAlignment="1">
      <alignment/>
    </xf>
    <xf numFmtId="165" fontId="6" fillId="0" borderId="27" xfId="0" applyNumberFormat="1" applyFont="1" applyBorder="1" applyAlignment="1">
      <alignment horizontal="center" vertical="justify"/>
    </xf>
    <xf numFmtId="0" fontId="6" fillId="0" borderId="28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164" fontId="0" fillId="0" borderId="24" xfId="0" applyNumberFormat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" fontId="6" fillId="0" borderId="29" xfId="0" applyNumberFormat="1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32" xfId="0" applyFont="1" applyBorder="1" applyAlignment="1">
      <alignment horizontal="center"/>
    </xf>
    <xf numFmtId="165" fontId="6" fillId="0" borderId="33" xfId="0" applyNumberFormat="1" applyFont="1" applyBorder="1" applyAlignment="1">
      <alignment horizontal="center" vertical="justify"/>
    </xf>
    <xf numFmtId="165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33" xfId="0" applyNumberFormat="1" applyBorder="1" applyAlignment="1">
      <alignment horizontal="center"/>
    </xf>
    <xf numFmtId="0" fontId="0" fillId="0" borderId="31" xfId="0" applyBorder="1" applyAlignment="1">
      <alignment/>
    </xf>
    <xf numFmtId="165" fontId="0" fillId="0" borderId="11" xfId="0" applyNumberFormat="1" applyBorder="1" applyAlignment="1">
      <alignment/>
    </xf>
    <xf numFmtId="165" fontId="0" fillId="0" borderId="33" xfId="0" applyNumberForma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6" fillId="0" borderId="37" xfId="0" applyFont="1" applyBorder="1" applyAlignment="1">
      <alignment horizontal="center"/>
    </xf>
    <xf numFmtId="165" fontId="6" fillId="0" borderId="38" xfId="0" applyNumberFormat="1" applyFont="1" applyBorder="1" applyAlignment="1">
      <alignment horizontal="center"/>
    </xf>
    <xf numFmtId="165" fontId="0" fillId="0" borderId="39" xfId="0" applyNumberFormat="1" applyBorder="1" applyAlignment="1">
      <alignment/>
    </xf>
    <xf numFmtId="165" fontId="0" fillId="0" borderId="38" xfId="0" applyNumberFormat="1" applyBorder="1" applyAlignment="1">
      <alignment/>
    </xf>
    <xf numFmtId="165" fontId="0" fillId="0" borderId="27" xfId="0" applyNumberFormat="1" applyBorder="1" applyAlignment="1">
      <alignment/>
    </xf>
    <xf numFmtId="2" fontId="6" fillId="0" borderId="4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41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0" fillId="0" borderId="0" xfId="0" applyNumberFormat="1" applyBorder="1" applyAlignment="1">
      <alignment/>
    </xf>
    <xf numFmtId="0" fontId="6" fillId="0" borderId="41" xfId="0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42" xfId="0" applyFont="1" applyBorder="1" applyAlignment="1">
      <alignment horizontal="left"/>
    </xf>
    <xf numFmtId="16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44" xfId="0" applyBorder="1" applyAlignment="1">
      <alignment/>
    </xf>
    <xf numFmtId="1" fontId="0" fillId="0" borderId="35" xfId="0" applyNumberForma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165" fontId="0" fillId="0" borderId="29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8" xfId="0" applyFill="1" applyBorder="1" applyAlignment="1">
      <alignment/>
    </xf>
    <xf numFmtId="165" fontId="0" fillId="0" borderId="41" xfId="0" applyNumberFormat="1" applyBorder="1" applyAlignment="1">
      <alignment horizontal="center"/>
    </xf>
    <xf numFmtId="0" fontId="0" fillId="0" borderId="47" xfId="0" applyBorder="1" applyAlignment="1">
      <alignment/>
    </xf>
    <xf numFmtId="0" fontId="0" fillId="0" borderId="47" xfId="0" applyFill="1" applyBorder="1" applyAlignment="1">
      <alignment/>
    </xf>
    <xf numFmtId="0" fontId="0" fillId="0" borderId="30" xfId="0" applyBorder="1" applyAlignment="1">
      <alignment/>
    </xf>
    <xf numFmtId="0" fontId="0" fillId="0" borderId="47" xfId="0" applyFill="1" applyBorder="1" applyAlignment="1">
      <alignment horizontal="center"/>
    </xf>
    <xf numFmtId="0" fontId="0" fillId="0" borderId="41" xfId="0" applyFill="1" applyBorder="1" applyAlignment="1">
      <alignment/>
    </xf>
    <xf numFmtId="1" fontId="0" fillId="0" borderId="24" xfId="0" applyNumberFormat="1" applyBorder="1" applyAlignment="1">
      <alignment horizontal="center"/>
    </xf>
    <xf numFmtId="165" fontId="0" fillId="0" borderId="41" xfId="0" applyNumberForma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5" xfId="0" applyFill="1" applyBorder="1" applyAlignment="1">
      <alignment/>
    </xf>
    <xf numFmtId="1" fontId="0" fillId="0" borderId="35" xfId="0" applyNumberFormat="1" applyBorder="1" applyAlignment="1">
      <alignment horizontal="center"/>
    </xf>
    <xf numFmtId="165" fontId="0" fillId="0" borderId="45" xfId="0" applyNumberForma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24" xfId="0" applyFill="1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12" xfId="0" applyBorder="1" applyAlignment="1">
      <alignment/>
    </xf>
    <xf numFmtId="165" fontId="0" fillId="0" borderId="42" xfId="0" applyNumberFormat="1" applyBorder="1" applyAlignment="1">
      <alignment horizontal="center"/>
    </xf>
    <xf numFmtId="0" fontId="0" fillId="0" borderId="51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1" fontId="0" fillId="0" borderId="34" xfId="0" applyNumberFormat="1" applyBorder="1" applyAlignment="1">
      <alignment horizontal="center"/>
    </xf>
    <xf numFmtId="0" fontId="0" fillId="0" borderId="52" xfId="0" applyBorder="1" applyAlignment="1">
      <alignment/>
    </xf>
    <xf numFmtId="0" fontId="0" fillId="0" borderId="32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50" xfId="0" applyBorder="1" applyAlignment="1">
      <alignment/>
    </xf>
    <xf numFmtId="0" fontId="0" fillId="0" borderId="53" xfId="0" applyBorder="1" applyAlignment="1">
      <alignment/>
    </xf>
    <xf numFmtId="0" fontId="0" fillId="0" borderId="24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" fontId="0" fillId="0" borderId="34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6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" fontId="0" fillId="0" borderId="57" xfId="0" applyNumberFormat="1" applyBorder="1" applyAlignment="1">
      <alignment horizontal="center"/>
    </xf>
    <xf numFmtId="165" fontId="0" fillId="0" borderId="58" xfId="0" applyNumberFormat="1" applyBorder="1" applyAlignment="1">
      <alignment/>
    </xf>
    <xf numFmtId="0" fontId="0" fillId="0" borderId="59" xfId="0" applyBorder="1" applyAlignment="1">
      <alignment/>
    </xf>
    <xf numFmtId="165" fontId="0" fillId="0" borderId="25" xfId="0" applyNumberFormat="1" applyBorder="1" applyAlignment="1">
      <alignment/>
    </xf>
    <xf numFmtId="165" fontId="0" fillId="0" borderId="60" xfId="0" applyNumberFormat="1" applyBorder="1" applyAlignment="1">
      <alignment/>
    </xf>
    <xf numFmtId="0" fontId="0" fillId="0" borderId="25" xfId="0" applyBorder="1" applyAlignment="1">
      <alignment/>
    </xf>
    <xf numFmtId="165" fontId="0" fillId="0" borderId="61" xfId="0" applyNumberFormat="1" applyBorder="1" applyAlignment="1">
      <alignment/>
    </xf>
    <xf numFmtId="165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64" xfId="0" applyNumberFormat="1" applyBorder="1" applyAlignment="1">
      <alignment/>
    </xf>
    <xf numFmtId="1" fontId="0" fillId="0" borderId="65" xfId="0" applyNumberFormat="1" applyBorder="1" applyAlignment="1">
      <alignment horizontal="center"/>
    </xf>
    <xf numFmtId="165" fontId="0" fillId="0" borderId="66" xfId="0" applyNumberFormat="1" applyBorder="1" applyAlignment="1">
      <alignment/>
    </xf>
    <xf numFmtId="0" fontId="0" fillId="0" borderId="37" xfId="0" applyBorder="1" applyAlignment="1">
      <alignment/>
    </xf>
    <xf numFmtId="165" fontId="0" fillId="0" borderId="21" xfId="0" applyNumberFormat="1" applyBorder="1" applyAlignment="1">
      <alignment/>
    </xf>
    <xf numFmtId="165" fontId="0" fillId="0" borderId="65" xfId="0" applyNumberFormat="1" applyBorder="1" applyAlignment="1">
      <alignment/>
    </xf>
    <xf numFmtId="165" fontId="0" fillId="0" borderId="67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52" xfId="0" applyFont="1" applyBorder="1" applyAlignment="1">
      <alignment/>
    </xf>
    <xf numFmtId="0" fontId="6" fillId="0" borderId="42" xfId="0" applyFont="1" applyBorder="1" applyAlignment="1">
      <alignment horizontal="center"/>
    </xf>
    <xf numFmtId="2" fontId="6" fillId="0" borderId="39" xfId="0" applyNumberFormat="1" applyFont="1" applyBorder="1" applyAlignment="1">
      <alignment horizontal="right"/>
    </xf>
    <xf numFmtId="2" fontId="6" fillId="0" borderId="62" xfId="0" applyNumberFormat="1" applyFont="1" applyBorder="1" applyAlignment="1">
      <alignment horizontal="right"/>
    </xf>
    <xf numFmtId="0" fontId="6" fillId="0" borderId="69" xfId="0" applyFont="1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6" fillId="0" borderId="44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70" xfId="0" applyFont="1" applyBorder="1" applyAlignment="1">
      <alignment horizontal="center"/>
    </xf>
    <xf numFmtId="0" fontId="6" fillId="0" borderId="24" xfId="0" applyFont="1" applyFill="1" applyBorder="1" applyAlignment="1">
      <alignment/>
    </xf>
    <xf numFmtId="0" fontId="6" fillId="0" borderId="40" xfId="0" applyFont="1" applyBorder="1" applyAlignment="1">
      <alignment horizontal="center"/>
    </xf>
    <xf numFmtId="0" fontId="6" fillId="0" borderId="68" xfId="0" applyFont="1" applyBorder="1" applyAlignment="1">
      <alignment/>
    </xf>
    <xf numFmtId="0" fontId="6" fillId="0" borderId="45" xfId="0" applyFont="1" applyBorder="1" applyAlignment="1">
      <alignment/>
    </xf>
    <xf numFmtId="0" fontId="0" fillId="0" borderId="71" xfId="0" applyBorder="1" applyAlignment="1">
      <alignment/>
    </xf>
    <xf numFmtId="0" fontId="6" fillId="0" borderId="72" xfId="0" applyFont="1" applyBorder="1" applyAlignment="1">
      <alignment/>
    </xf>
    <xf numFmtId="2" fontId="6" fillId="0" borderId="73" xfId="0" applyNumberFormat="1" applyFont="1" applyBorder="1" applyAlignment="1">
      <alignment horizontal="right"/>
    </xf>
    <xf numFmtId="0" fontId="6" fillId="0" borderId="55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62" xfId="0" applyBorder="1" applyAlignment="1">
      <alignment/>
    </xf>
    <xf numFmtId="0" fontId="0" fillId="0" borderId="74" xfId="0" applyBorder="1" applyAlignment="1">
      <alignment/>
    </xf>
    <xf numFmtId="1" fontId="0" fillId="0" borderId="75" xfId="0" applyNumberFormat="1" applyBorder="1" applyAlignment="1">
      <alignment horizontal="center"/>
    </xf>
    <xf numFmtId="165" fontId="0" fillId="0" borderId="51" xfId="0" applyNumberFormat="1" applyBorder="1" applyAlignment="1">
      <alignment/>
    </xf>
    <xf numFmtId="165" fontId="0" fillId="0" borderId="75" xfId="0" applyNumberFormat="1" applyBorder="1" applyAlignment="1">
      <alignment/>
    </xf>
    <xf numFmtId="1" fontId="0" fillId="0" borderId="50" xfId="0" applyNumberFormat="1" applyBorder="1" applyAlignment="1">
      <alignment horizontal="center"/>
    </xf>
    <xf numFmtId="165" fontId="0" fillId="0" borderId="47" xfId="0" applyNumberFormat="1" applyBorder="1" applyAlignment="1">
      <alignment/>
    </xf>
    <xf numFmtId="165" fontId="0" fillId="0" borderId="50" xfId="0" applyNumberFormat="1" applyBorder="1" applyAlignment="1">
      <alignment/>
    </xf>
    <xf numFmtId="0" fontId="6" fillId="0" borderId="41" xfId="0" applyFont="1" applyBorder="1" applyAlignment="1">
      <alignment horizontal="left"/>
    </xf>
    <xf numFmtId="0" fontId="0" fillId="0" borderId="51" xfId="0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0" fillId="0" borderId="54" xfId="0" applyBorder="1" applyAlignment="1">
      <alignment/>
    </xf>
    <xf numFmtId="1" fontId="0" fillId="0" borderId="12" xfId="0" applyNumberFormat="1" applyBorder="1" applyAlignment="1">
      <alignment horizontal="center"/>
    </xf>
    <xf numFmtId="165" fontId="0" fillId="0" borderId="54" xfId="0" applyNumberFormat="1" applyBorder="1" applyAlignment="1">
      <alignment/>
    </xf>
    <xf numFmtId="0" fontId="6" fillId="0" borderId="35" xfId="0" applyFont="1" applyBorder="1" applyAlignment="1">
      <alignment horizontal="left"/>
    </xf>
    <xf numFmtId="0" fontId="6" fillId="0" borderId="53" xfId="0" applyFont="1" applyBorder="1" applyAlignment="1">
      <alignment/>
    </xf>
    <xf numFmtId="2" fontId="6" fillId="0" borderId="68" xfId="0" applyNumberFormat="1" applyFont="1" applyBorder="1" applyAlignment="1">
      <alignment horizontal="right"/>
    </xf>
    <xf numFmtId="2" fontId="6" fillId="0" borderId="41" xfId="0" applyNumberFormat="1" applyFont="1" applyBorder="1" applyAlignment="1">
      <alignment horizontal="right"/>
    </xf>
    <xf numFmtId="2" fontId="6" fillId="0" borderId="53" xfId="0" applyNumberFormat="1" applyFont="1" applyBorder="1" applyAlignment="1">
      <alignment horizontal="right"/>
    </xf>
    <xf numFmtId="2" fontId="6" fillId="0" borderId="45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6" fillId="0" borderId="6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68" xfId="0" applyFont="1" applyBorder="1" applyAlignment="1">
      <alignment horizontal="left"/>
    </xf>
    <xf numFmtId="0" fontId="0" fillId="0" borderId="66" xfId="0" applyBorder="1" applyAlignment="1">
      <alignment/>
    </xf>
    <xf numFmtId="0" fontId="6" fillId="0" borderId="30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165" fontId="0" fillId="0" borderId="77" xfId="0" applyNumberFormat="1" applyBorder="1" applyAlignment="1">
      <alignment/>
    </xf>
    <xf numFmtId="1" fontId="0" fillId="0" borderId="60" xfId="0" applyNumberForma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0" fillId="0" borderId="38" xfId="0" applyBorder="1" applyAlignment="1">
      <alignment/>
    </xf>
    <xf numFmtId="0" fontId="10" fillId="0" borderId="4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8" xfId="0" applyBorder="1" applyAlignment="1">
      <alignment/>
    </xf>
    <xf numFmtId="0" fontId="6" fillId="0" borderId="29" xfId="0" applyFont="1" applyFill="1" applyBorder="1" applyAlignment="1">
      <alignment/>
    </xf>
    <xf numFmtId="0" fontId="0" fillId="0" borderId="56" xfId="0" applyFont="1" applyBorder="1" applyAlignment="1">
      <alignment/>
    </xf>
    <xf numFmtId="0" fontId="6" fillId="0" borderId="54" xfId="0" applyFont="1" applyBorder="1" applyAlignment="1">
      <alignment horizontal="left"/>
    </xf>
    <xf numFmtId="0" fontId="0" fillId="0" borderId="47" xfId="0" applyFont="1" applyBorder="1" applyAlignment="1">
      <alignment/>
    </xf>
    <xf numFmtId="0" fontId="0" fillId="0" borderId="51" xfId="0" applyFont="1" applyBorder="1" applyAlignment="1">
      <alignment/>
    </xf>
    <xf numFmtId="1" fontId="0" fillId="0" borderId="50" xfId="0" applyNumberFormat="1" applyFont="1" applyBorder="1" applyAlignment="1">
      <alignment horizontal="center"/>
    </xf>
    <xf numFmtId="1" fontId="0" fillId="0" borderId="75" xfId="0" applyNumberFormat="1" applyFont="1" applyBorder="1" applyAlignment="1">
      <alignment horizontal="center"/>
    </xf>
    <xf numFmtId="0" fontId="0" fillId="0" borderId="53" xfId="0" applyFill="1" applyBorder="1" applyAlignment="1">
      <alignment/>
    </xf>
    <xf numFmtId="0" fontId="6" fillId="24" borderId="41" xfId="0" applyFont="1" applyFill="1" applyBorder="1" applyAlignment="1">
      <alignment/>
    </xf>
    <xf numFmtId="0" fontId="6" fillId="24" borderId="24" xfId="0" applyFont="1" applyFill="1" applyBorder="1" applyAlignment="1">
      <alignment/>
    </xf>
    <xf numFmtId="2" fontId="6" fillId="24" borderId="41" xfId="0" applyNumberFormat="1" applyFont="1" applyFill="1" applyBorder="1" applyAlignment="1">
      <alignment horizontal="right"/>
    </xf>
    <xf numFmtId="0" fontId="6" fillId="24" borderId="24" xfId="0" applyFont="1" applyFill="1" applyBorder="1" applyAlignment="1">
      <alignment horizontal="left"/>
    </xf>
    <xf numFmtId="2" fontId="6" fillId="24" borderId="39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justify"/>
    </xf>
    <xf numFmtId="49" fontId="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46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0" fillId="0" borderId="78" xfId="0" applyFont="1" applyBorder="1" applyAlignment="1">
      <alignment horizontal="center"/>
    </xf>
    <xf numFmtId="0" fontId="10" fillId="0" borderId="70" xfId="0" applyFont="1" applyBorder="1" applyAlignment="1">
      <alignment/>
    </xf>
    <xf numFmtId="0" fontId="10" fillId="0" borderId="71" xfId="0" applyFont="1" applyBorder="1" applyAlignment="1">
      <alignment/>
    </xf>
    <xf numFmtId="0" fontId="6" fillId="0" borderId="66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8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24" borderId="50" xfId="0" applyFont="1" applyFill="1" applyBorder="1" applyAlignment="1">
      <alignment/>
    </xf>
    <xf numFmtId="0" fontId="0" fillId="24" borderId="68" xfId="0" applyFill="1" applyBorder="1" applyAlignment="1">
      <alignment horizontal="center"/>
    </xf>
    <xf numFmtId="0" fontId="0" fillId="24" borderId="39" xfId="0" applyFill="1" applyBorder="1" applyAlignment="1">
      <alignment/>
    </xf>
    <xf numFmtId="0" fontId="0" fillId="24" borderId="15" xfId="0" applyFill="1" applyBorder="1" applyAlignment="1">
      <alignment/>
    </xf>
    <xf numFmtId="1" fontId="0" fillId="24" borderId="16" xfId="0" applyNumberFormat="1" applyFill="1" applyBorder="1" applyAlignment="1">
      <alignment horizontal="center"/>
    </xf>
    <xf numFmtId="0" fontId="0" fillId="24" borderId="24" xfId="0" applyFill="1" applyBorder="1" applyAlignment="1">
      <alignment/>
    </xf>
    <xf numFmtId="165" fontId="0" fillId="24" borderId="39" xfId="0" applyNumberFormat="1" applyFill="1" applyBorder="1" applyAlignment="1">
      <alignment/>
    </xf>
    <xf numFmtId="0" fontId="0" fillId="24" borderId="14" xfId="0" applyFill="1" applyBorder="1" applyAlignment="1">
      <alignment/>
    </xf>
    <xf numFmtId="165" fontId="0" fillId="24" borderId="15" xfId="0" applyNumberFormat="1" applyFill="1" applyBorder="1" applyAlignment="1">
      <alignment/>
    </xf>
    <xf numFmtId="165" fontId="0" fillId="24" borderId="16" xfId="0" applyNumberFormat="1" applyFill="1" applyBorder="1" applyAlignment="1">
      <alignment/>
    </xf>
    <xf numFmtId="165" fontId="0" fillId="24" borderId="18" xfId="0" applyNumberFormat="1" applyFill="1" applyBorder="1" applyAlignment="1">
      <alignment/>
    </xf>
    <xf numFmtId="2" fontId="6" fillId="24" borderId="29" xfId="0" applyNumberFormat="1" applyFont="1" applyFill="1" applyBorder="1" applyAlignment="1">
      <alignment/>
    </xf>
    <xf numFmtId="0" fontId="0" fillId="24" borderId="41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4" borderId="66" xfId="0" applyFill="1" applyBorder="1" applyAlignment="1">
      <alignment horizontal="center"/>
    </xf>
    <xf numFmtId="0" fontId="0" fillId="24" borderId="21" xfId="0" applyFill="1" applyBorder="1" applyAlignment="1">
      <alignment/>
    </xf>
    <xf numFmtId="0" fontId="0" fillId="24" borderId="65" xfId="0" applyFill="1" applyBorder="1" applyAlignment="1">
      <alignment/>
    </xf>
    <xf numFmtId="0" fontId="0" fillId="24" borderId="49" xfId="0" applyFill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41" xfId="0" applyFill="1" applyBorder="1" applyAlignment="1">
      <alignment/>
    </xf>
    <xf numFmtId="0" fontId="0" fillId="24" borderId="50" xfId="0" applyFill="1" applyBorder="1" applyAlignment="1">
      <alignment/>
    </xf>
    <xf numFmtId="165" fontId="0" fillId="24" borderId="41" xfId="0" applyNumberFormat="1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53" xfId="0" applyFill="1" applyBorder="1" applyAlignment="1">
      <alignment/>
    </xf>
    <xf numFmtId="0" fontId="0" fillId="24" borderId="50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41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0</xdr:rowOff>
    </xdr:from>
    <xdr:to>
      <xdr:col>1</xdr:col>
      <xdr:colOff>409575</xdr:colOff>
      <xdr:row>5</xdr:row>
      <xdr:rowOff>161925</xdr:rowOff>
    </xdr:to>
    <xdr:pic>
      <xdr:nvPicPr>
        <xdr:cNvPr id="1" name="Picture 1" descr="as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952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152400</xdr:rowOff>
    </xdr:from>
    <xdr:to>
      <xdr:col>12</xdr:col>
      <xdr:colOff>600075</xdr:colOff>
      <xdr:row>6</xdr:row>
      <xdr:rowOff>190500</xdr:rowOff>
    </xdr:to>
    <xdr:pic>
      <xdr:nvPicPr>
        <xdr:cNvPr id="2" name="Picture 2" descr="3 radk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152400"/>
          <a:ext cx="2971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7">
      <selection activeCell="A2" sqref="A2:L2"/>
    </sheetView>
  </sheetViews>
  <sheetFormatPr defaultColWidth="9.00390625" defaultRowHeight="12.75"/>
  <cols>
    <col min="1" max="1" width="15.875" style="2" customWidth="1"/>
    <col min="2" max="11" width="9.125" style="2" customWidth="1"/>
    <col min="12" max="12" width="13.125" style="2" customWidth="1"/>
    <col min="13" max="16384" width="9.125" style="2" customWidth="1"/>
  </cols>
  <sheetData>
    <row r="1" ht="12.75"/>
    <row r="2" spans="1:12" ht="20.2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2" ht="20.25">
      <c r="A3" s="274" t="s">
        <v>73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1:12" ht="20.25" customHeight="1">
      <c r="A4" s="274" t="s">
        <v>74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2" ht="20.25">
      <c r="A5" s="274" t="s">
        <v>186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1:9" ht="19.5">
      <c r="A6" s="1"/>
      <c r="B6" s="1"/>
      <c r="C6" s="1"/>
      <c r="D6" s="1"/>
      <c r="E6" s="1"/>
      <c r="F6" s="1"/>
      <c r="G6" s="1"/>
      <c r="H6" s="1"/>
      <c r="I6" s="1"/>
    </row>
    <row r="7" spans="1:9" ht="19.5">
      <c r="A7" s="1"/>
      <c r="B7" s="1"/>
      <c r="C7" s="1"/>
      <c r="D7" s="1"/>
      <c r="E7" s="1"/>
      <c r="F7" s="1"/>
      <c r="G7" s="1"/>
      <c r="H7" s="1"/>
      <c r="I7" s="1"/>
    </row>
    <row r="10" spans="1:9" ht="15.75">
      <c r="A10" s="23" t="s">
        <v>1</v>
      </c>
      <c r="B10" s="89" t="s">
        <v>185</v>
      </c>
      <c r="C10" s="89"/>
      <c r="D10" s="3"/>
      <c r="E10" s="3"/>
      <c r="F10" s="3"/>
      <c r="G10" s="3"/>
      <c r="H10" s="3"/>
      <c r="I10" s="3"/>
    </row>
    <row r="11" spans="1:9" ht="15.75">
      <c r="A11" s="23"/>
      <c r="B11" s="3"/>
      <c r="C11" s="3"/>
      <c r="D11" s="3"/>
      <c r="E11" s="3"/>
      <c r="F11" s="3"/>
      <c r="G11" s="3"/>
      <c r="H11" s="3"/>
      <c r="I11" s="3"/>
    </row>
    <row r="12" spans="1:9" ht="15.75">
      <c r="A12" s="23" t="s">
        <v>2</v>
      </c>
      <c r="B12" s="3" t="s">
        <v>70</v>
      </c>
      <c r="C12" s="3"/>
      <c r="D12" s="3"/>
      <c r="E12" s="3"/>
      <c r="F12" s="3"/>
      <c r="G12" s="3"/>
      <c r="H12" s="3"/>
      <c r="I12" s="3"/>
    </row>
    <row r="13" spans="1:9" ht="15.75">
      <c r="A13" s="23"/>
      <c r="B13" s="3"/>
      <c r="C13" s="3"/>
      <c r="D13" s="3"/>
      <c r="E13" s="3"/>
      <c r="F13" s="3"/>
      <c r="G13" s="3"/>
      <c r="H13" s="3"/>
      <c r="I13" s="3"/>
    </row>
    <row r="14" spans="1:12" ht="47.25">
      <c r="A14" s="24" t="s">
        <v>3</v>
      </c>
      <c r="B14" s="271" t="s">
        <v>75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</row>
    <row r="15" spans="1:12" ht="15.75">
      <c r="A15" s="23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</row>
    <row r="16" spans="1:9" ht="15.75">
      <c r="A16" s="23"/>
      <c r="B16" s="5"/>
      <c r="C16" s="5"/>
      <c r="D16" s="5"/>
      <c r="E16" s="5"/>
      <c r="F16" s="5"/>
      <c r="G16" s="5"/>
      <c r="H16" s="5"/>
      <c r="I16" s="5"/>
    </row>
    <row r="17" spans="1:12" ht="31.5">
      <c r="A17" s="24" t="s">
        <v>4</v>
      </c>
      <c r="B17" s="272" t="s">
        <v>76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72"/>
    </row>
    <row r="18" spans="1:12" ht="15.75">
      <c r="A18" s="2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>
      <c r="A19" s="23" t="s">
        <v>5</v>
      </c>
      <c r="B19" s="271" t="s">
        <v>6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</row>
    <row r="20" spans="1:12" ht="15.75">
      <c r="A20" s="6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</row>
    <row r="21" spans="1:9" ht="15.75">
      <c r="A21" s="6"/>
      <c r="B21" s="3"/>
      <c r="D21" s="3" t="s">
        <v>7</v>
      </c>
      <c r="E21" s="3"/>
      <c r="G21" s="3" t="s">
        <v>8</v>
      </c>
      <c r="H21" s="3"/>
      <c r="I21" s="3"/>
    </row>
    <row r="22" spans="1:9" ht="15.75">
      <c r="A22" s="6"/>
      <c r="B22" s="3"/>
      <c r="D22" s="3" t="s">
        <v>71</v>
      </c>
      <c r="E22" s="3"/>
      <c r="G22" s="3" t="s">
        <v>31</v>
      </c>
      <c r="H22" s="3"/>
      <c r="I22" s="3"/>
    </row>
    <row r="23" spans="1:9" ht="15.75">
      <c r="A23" s="6"/>
      <c r="B23" s="3"/>
      <c r="D23" s="3"/>
      <c r="E23" s="3"/>
      <c r="G23" s="3"/>
      <c r="H23" s="3"/>
      <c r="I23" s="3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</sheetData>
  <sheetProtection/>
  <mergeCells count="7">
    <mergeCell ref="B14:L15"/>
    <mergeCell ref="B19:L20"/>
    <mergeCell ref="B17:L17"/>
    <mergeCell ref="A2:L2"/>
    <mergeCell ref="A3:L3"/>
    <mergeCell ref="A4:L4"/>
    <mergeCell ref="A5:L5"/>
  </mergeCells>
  <printOptions horizontalCentered="1" verticalCentered="1"/>
  <pageMargins left="0.63" right="0.6" top="0.984251968503937" bottom="0.984251968503937" header="0.5118110236220472" footer="0.5118110236220472"/>
  <pageSetup horizontalDpi="300" verticalDpi="3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J10" sqref="J10"/>
    </sheetView>
  </sheetViews>
  <sheetFormatPr defaultColWidth="9.00390625" defaultRowHeight="12.75"/>
  <cols>
    <col min="3" max="3" width="7.375" style="0" customWidth="1"/>
    <col min="4" max="4" width="47.625" style="0" customWidth="1"/>
    <col min="5" max="5" width="7.125" style="0" bestFit="1" customWidth="1"/>
    <col min="8" max="8" width="6.125" style="0" bestFit="1" customWidth="1"/>
    <col min="9" max="9" width="6.75390625" style="0" customWidth="1"/>
  </cols>
  <sheetData>
    <row r="1" spans="1:11" ht="20.25">
      <c r="A1" s="275" t="s">
        <v>77</v>
      </c>
      <c r="B1" s="275"/>
      <c r="C1" s="275"/>
      <c r="D1" s="275"/>
      <c r="E1" s="275"/>
      <c r="F1" s="275"/>
      <c r="G1" s="275"/>
      <c r="H1" s="275"/>
      <c r="I1" s="275"/>
      <c r="J1" s="90"/>
      <c r="K1" s="90"/>
    </row>
    <row r="3" ht="20.25">
      <c r="C3" s="91" t="s">
        <v>84</v>
      </c>
    </row>
    <row r="4" ht="21" thickBot="1">
      <c r="C4" s="91"/>
    </row>
    <row r="5" spans="3:6" ht="13.5" thickBot="1">
      <c r="C5" s="203" t="s">
        <v>36</v>
      </c>
      <c r="D5" s="201" t="s">
        <v>79</v>
      </c>
      <c r="E5" s="203" t="s">
        <v>80</v>
      </c>
      <c r="F5" s="239"/>
    </row>
    <row r="6" spans="3:8" ht="16.5" customHeight="1">
      <c r="C6" s="204" t="s">
        <v>9</v>
      </c>
      <c r="D6" s="209" t="s">
        <v>83</v>
      </c>
      <c r="E6" s="235">
        <v>634</v>
      </c>
      <c r="F6" s="240" t="s">
        <v>82</v>
      </c>
      <c r="G6" s="93"/>
      <c r="H6" s="88"/>
    </row>
    <row r="7" spans="3:8" ht="16.5" customHeight="1">
      <c r="C7" s="266" t="s">
        <v>10</v>
      </c>
      <c r="D7" s="267" t="s">
        <v>135</v>
      </c>
      <c r="E7" s="268">
        <v>628.5</v>
      </c>
      <c r="F7" s="241" t="s">
        <v>82</v>
      </c>
      <c r="G7" s="93"/>
      <c r="H7" s="94"/>
    </row>
    <row r="8" spans="3:8" ht="16.5" customHeight="1">
      <c r="C8" s="187" t="s">
        <v>11</v>
      </c>
      <c r="D8" s="210" t="s">
        <v>175</v>
      </c>
      <c r="E8" s="236">
        <v>584.5</v>
      </c>
      <c r="F8" s="241" t="s">
        <v>82</v>
      </c>
      <c r="G8" s="93"/>
      <c r="H8" s="88"/>
    </row>
    <row r="9" spans="3:8" ht="16.5" customHeight="1">
      <c r="C9" s="187" t="s">
        <v>12</v>
      </c>
      <c r="D9" s="210" t="s">
        <v>194</v>
      </c>
      <c r="E9" s="236">
        <v>578</v>
      </c>
      <c r="F9" s="241" t="s">
        <v>82</v>
      </c>
      <c r="G9" s="93"/>
      <c r="H9" s="88"/>
    </row>
    <row r="10" spans="3:8" ht="16.5" customHeight="1">
      <c r="C10" s="187" t="s">
        <v>13</v>
      </c>
      <c r="D10" s="202" t="s">
        <v>192</v>
      </c>
      <c r="E10" s="236">
        <v>564.5</v>
      </c>
      <c r="F10" s="241" t="s">
        <v>82</v>
      </c>
      <c r="G10" s="93"/>
      <c r="H10" s="94"/>
    </row>
    <row r="11" spans="3:8" ht="16.5" customHeight="1">
      <c r="C11" s="187" t="s">
        <v>14</v>
      </c>
      <c r="D11" s="202" t="s">
        <v>158</v>
      </c>
      <c r="E11" s="236">
        <v>563.5</v>
      </c>
      <c r="F11" s="241" t="s">
        <v>82</v>
      </c>
      <c r="G11" s="93"/>
      <c r="H11" s="96"/>
    </row>
    <row r="12" spans="3:8" ht="16.5" customHeight="1">
      <c r="C12" s="187" t="s">
        <v>15</v>
      </c>
      <c r="D12" s="210" t="s">
        <v>133</v>
      </c>
      <c r="E12" s="236">
        <v>533</v>
      </c>
      <c r="F12" s="241" t="s">
        <v>82</v>
      </c>
      <c r="G12" s="93"/>
      <c r="H12" s="96"/>
    </row>
    <row r="13" spans="3:8" ht="16.5" customHeight="1">
      <c r="C13" s="187" t="s">
        <v>16</v>
      </c>
      <c r="D13" s="210" t="s">
        <v>174</v>
      </c>
      <c r="E13" s="236">
        <v>530</v>
      </c>
      <c r="F13" s="241" t="s">
        <v>82</v>
      </c>
      <c r="G13" s="93"/>
      <c r="H13" s="94"/>
    </row>
    <row r="14" spans="3:8" ht="16.5" customHeight="1">
      <c r="C14" s="187" t="s">
        <v>17</v>
      </c>
      <c r="D14" s="210" t="s">
        <v>275</v>
      </c>
      <c r="E14" s="236">
        <v>458.5</v>
      </c>
      <c r="F14" s="241" t="s">
        <v>82</v>
      </c>
      <c r="G14" s="93"/>
      <c r="H14" s="94"/>
    </row>
    <row r="15" spans="3:8" ht="16.5" customHeight="1">
      <c r="C15" s="187" t="s">
        <v>18</v>
      </c>
      <c r="D15" s="210" t="s">
        <v>197</v>
      </c>
      <c r="E15" s="236">
        <v>425.5</v>
      </c>
      <c r="F15" s="241" t="s">
        <v>82</v>
      </c>
      <c r="G15" s="93"/>
      <c r="H15" s="94"/>
    </row>
    <row r="16" spans="3:8" ht="16.5" customHeight="1">
      <c r="C16" s="234" t="s">
        <v>19</v>
      </c>
      <c r="D16" s="88"/>
      <c r="E16" s="237"/>
      <c r="F16" s="242"/>
      <c r="G16" s="93"/>
      <c r="H16" s="94"/>
    </row>
    <row r="17" spans="3:8" ht="16.5" customHeight="1">
      <c r="C17" s="187" t="s">
        <v>20</v>
      </c>
      <c r="D17" s="210"/>
      <c r="E17" s="236"/>
      <c r="F17" s="241"/>
      <c r="G17" s="93"/>
      <c r="H17" s="96"/>
    </row>
    <row r="18" spans="3:8" ht="16.5" customHeight="1">
      <c r="C18" s="187" t="s">
        <v>21</v>
      </c>
      <c r="D18" s="210"/>
      <c r="E18" s="236"/>
      <c r="F18" s="241"/>
      <c r="G18" s="93"/>
      <c r="H18" s="96"/>
    </row>
    <row r="19" spans="3:8" ht="16.5" customHeight="1" thickBot="1">
      <c r="C19" s="205" t="s">
        <v>22</v>
      </c>
      <c r="D19" s="233"/>
      <c r="E19" s="238"/>
      <c r="F19" s="243"/>
      <c r="G19" s="93"/>
      <c r="H19" s="96"/>
    </row>
    <row r="20" spans="3:8" ht="16.5" customHeight="1">
      <c r="C20" s="99"/>
      <c r="D20" s="103"/>
      <c r="E20" s="100"/>
      <c r="F20" s="101"/>
      <c r="G20" s="93"/>
      <c r="H20" s="96"/>
    </row>
    <row r="21" spans="3:8" ht="16.5" customHeight="1">
      <c r="C21" s="99"/>
      <c r="D21" s="88"/>
      <c r="E21" s="100"/>
      <c r="F21" s="101"/>
      <c r="G21" s="93"/>
      <c r="H21" s="96"/>
    </row>
    <row r="22" spans="3:8" ht="16.5" customHeight="1">
      <c r="C22" s="99"/>
      <c r="D22" s="88"/>
      <c r="E22" s="100"/>
      <c r="F22" s="101"/>
      <c r="G22" s="93"/>
      <c r="H22" s="96"/>
    </row>
    <row r="23" spans="3:8" ht="16.5" customHeight="1">
      <c r="C23" s="99"/>
      <c r="D23" s="88"/>
      <c r="E23" s="100"/>
      <c r="F23" s="101"/>
      <c r="G23" s="93"/>
      <c r="H23" s="96"/>
    </row>
    <row r="24" spans="3:8" ht="16.5" customHeight="1">
      <c r="C24" s="99"/>
      <c r="D24" s="88"/>
      <c r="E24" s="100"/>
      <c r="F24" s="101"/>
      <c r="G24" s="93"/>
      <c r="H24" s="94"/>
    </row>
    <row r="25" spans="3:8" ht="16.5" customHeight="1">
      <c r="C25" s="99"/>
      <c r="D25" s="88"/>
      <c r="E25" s="100"/>
      <c r="F25" s="101"/>
      <c r="G25" s="93"/>
      <c r="H25" s="98"/>
    </row>
    <row r="26" spans="3:8" ht="16.5" customHeight="1">
      <c r="C26" s="99"/>
      <c r="D26" s="88"/>
      <c r="E26" s="100"/>
      <c r="F26" s="101"/>
      <c r="G26" s="93"/>
      <c r="H26" s="102"/>
    </row>
    <row r="27" spans="3:11" ht="16.5" customHeight="1">
      <c r="C27" s="99"/>
      <c r="D27" s="88"/>
      <c r="E27" s="100"/>
      <c r="F27" s="101"/>
      <c r="G27" s="88"/>
      <c r="H27" s="94"/>
      <c r="I27" s="19"/>
      <c r="J27" s="19"/>
      <c r="K27" s="19"/>
    </row>
    <row r="28" spans="2:11" ht="16.5" customHeight="1">
      <c r="B28" s="19"/>
      <c r="C28" s="99"/>
      <c r="D28" s="88"/>
      <c r="E28" s="100"/>
      <c r="F28" s="101"/>
      <c r="G28" s="88"/>
      <c r="H28" s="94"/>
      <c r="I28" s="19"/>
      <c r="J28" s="19"/>
      <c r="K28" s="19"/>
    </row>
    <row r="29" spans="3:11" ht="16.5" customHeight="1">
      <c r="C29" s="99"/>
      <c r="D29" s="103"/>
      <c r="E29" s="100"/>
      <c r="F29" s="101"/>
      <c r="G29" s="88"/>
      <c r="H29" s="94"/>
      <c r="I29" s="19"/>
      <c r="J29" s="19"/>
      <c r="K29" s="19"/>
    </row>
    <row r="30" spans="3:11" ht="16.5" customHeight="1">
      <c r="C30" s="99"/>
      <c r="D30" s="88"/>
      <c r="E30" s="100"/>
      <c r="F30" s="101"/>
      <c r="G30" s="88"/>
      <c r="H30" s="94"/>
      <c r="I30" s="19"/>
      <c r="J30" s="19"/>
      <c r="K30" s="19"/>
    </row>
    <row r="31" spans="3:11" ht="16.5" customHeight="1">
      <c r="C31" s="99"/>
      <c r="D31" s="88"/>
      <c r="E31" s="100"/>
      <c r="F31" s="101"/>
      <c r="G31" s="88"/>
      <c r="H31" s="19"/>
      <c r="I31" s="19"/>
      <c r="J31" s="19"/>
      <c r="K31" s="19"/>
    </row>
    <row r="32" spans="3:11" ht="16.5" customHeight="1">
      <c r="C32" s="99"/>
      <c r="D32" s="88"/>
      <c r="E32" s="100"/>
      <c r="F32" s="101"/>
      <c r="G32" s="88"/>
      <c r="H32" s="19"/>
      <c r="I32" s="19"/>
      <c r="J32" s="19"/>
      <c r="K32" s="19"/>
    </row>
    <row r="33" spans="3:11" ht="16.5" customHeight="1">
      <c r="C33" s="99"/>
      <c r="D33" s="88"/>
      <c r="E33" s="100"/>
      <c r="F33" s="101"/>
      <c r="G33" s="88"/>
      <c r="H33" s="19"/>
      <c r="I33" s="19"/>
      <c r="J33" s="19"/>
      <c r="K33" s="19"/>
    </row>
    <row r="34" spans="3:11" ht="16.5" customHeight="1">
      <c r="C34" s="99"/>
      <c r="D34" s="88"/>
      <c r="E34" s="100"/>
      <c r="F34" s="101"/>
      <c r="G34" s="88"/>
      <c r="H34" s="19"/>
      <c r="I34" s="19"/>
      <c r="J34" s="19"/>
      <c r="K34" s="19"/>
    </row>
    <row r="35" spans="3:11" ht="16.5" customHeight="1">
      <c r="C35" s="99"/>
      <c r="D35" s="88"/>
      <c r="E35" s="100"/>
      <c r="F35" s="101"/>
      <c r="G35" s="88"/>
      <c r="H35" s="19"/>
      <c r="I35" s="19"/>
      <c r="J35" s="19"/>
      <c r="K35" s="19"/>
    </row>
    <row r="36" spans="3:11" ht="16.5" customHeight="1">
      <c r="C36" s="19"/>
      <c r="D36" s="88"/>
      <c r="E36" s="19"/>
      <c r="F36" s="19"/>
      <c r="G36" s="19"/>
      <c r="H36" s="19"/>
      <c r="I36" s="19"/>
      <c r="J36" s="19"/>
      <c r="K36" s="19"/>
    </row>
    <row r="37" spans="3:11" ht="16.5" customHeight="1">
      <c r="C37" s="276"/>
      <c r="D37" s="276"/>
      <c r="E37" s="276"/>
      <c r="F37" s="276"/>
      <c r="G37" s="276"/>
      <c r="H37" s="276"/>
      <c r="I37" s="276"/>
      <c r="J37" s="276"/>
      <c r="K37" s="276"/>
    </row>
    <row r="38" spans="3:11" ht="16.5" customHeight="1">
      <c r="C38" s="19"/>
      <c r="D38" s="88"/>
      <c r="E38" s="19"/>
      <c r="F38" s="19"/>
      <c r="G38" s="19"/>
      <c r="H38" s="19"/>
      <c r="I38" s="19"/>
      <c r="J38" s="19"/>
      <c r="K38" s="19"/>
    </row>
    <row r="39" spans="3:11" ht="16.5" customHeight="1">
      <c r="C39" s="104"/>
      <c r="D39" s="88"/>
      <c r="E39" s="19"/>
      <c r="F39" s="19"/>
      <c r="G39" s="19"/>
      <c r="H39" s="19"/>
      <c r="I39" s="19"/>
      <c r="J39" s="19"/>
      <c r="K39" s="19"/>
    </row>
    <row r="40" spans="3:11" ht="16.5" customHeight="1">
      <c r="C40" s="19"/>
      <c r="D40" s="88"/>
      <c r="E40" s="19"/>
      <c r="F40" s="19"/>
      <c r="G40" s="19"/>
      <c r="H40" s="19"/>
      <c r="I40" s="19"/>
      <c r="J40" s="19"/>
      <c r="K40" s="19"/>
    </row>
    <row r="41" spans="3:11" ht="16.5" customHeight="1">
      <c r="C41" s="99"/>
      <c r="D41" s="88"/>
      <c r="E41" s="100"/>
      <c r="F41" s="101"/>
      <c r="G41" s="19"/>
      <c r="H41" s="19"/>
      <c r="I41" s="19"/>
      <c r="J41" s="19"/>
      <c r="K41" s="19"/>
    </row>
    <row r="42" spans="3:7" ht="16.5" customHeight="1">
      <c r="C42" s="99"/>
      <c r="D42" s="88"/>
      <c r="E42" s="100"/>
      <c r="F42" s="101"/>
      <c r="G42" s="19"/>
    </row>
    <row r="43" spans="3:7" ht="16.5" customHeight="1">
      <c r="C43" s="99"/>
      <c r="D43" s="88"/>
      <c r="E43" s="100"/>
      <c r="F43" s="101"/>
      <c r="G43" s="19"/>
    </row>
    <row r="44" ht="16.5" customHeight="1"/>
    <row r="45" spans="3:7" ht="12.75">
      <c r="C45" s="99"/>
      <c r="D45" s="88"/>
      <c r="E45" s="100"/>
      <c r="F45" s="101"/>
      <c r="G45" s="19"/>
    </row>
    <row r="46" spans="3:7" ht="12.75">
      <c r="C46" s="99"/>
      <c r="D46" s="88"/>
      <c r="E46" s="100"/>
      <c r="F46" s="101"/>
      <c r="G46" s="19"/>
    </row>
    <row r="47" spans="3:7" ht="12.75">
      <c r="C47" s="99"/>
      <c r="D47" s="88"/>
      <c r="E47" s="100"/>
      <c r="F47" s="101"/>
      <c r="G47" s="19"/>
    </row>
    <row r="48" spans="3:7" ht="12.75">
      <c r="C48" s="99"/>
      <c r="D48" s="88"/>
      <c r="E48" s="100"/>
      <c r="F48" s="101"/>
      <c r="G48" s="19"/>
    </row>
    <row r="49" spans="3:7" ht="12.75">
      <c r="C49" s="99"/>
      <c r="D49" s="88"/>
      <c r="E49" s="100"/>
      <c r="F49" s="101"/>
      <c r="G49" s="19"/>
    </row>
    <row r="50" spans="3:7" ht="12.75">
      <c r="C50" s="99"/>
      <c r="D50" s="88"/>
      <c r="E50" s="100"/>
      <c r="F50" s="101"/>
      <c r="G50" s="19"/>
    </row>
    <row r="51" spans="3:7" ht="12.75">
      <c r="C51" s="99"/>
      <c r="D51" s="88"/>
      <c r="E51" s="100"/>
      <c r="F51" s="101"/>
      <c r="G51" s="19"/>
    </row>
    <row r="52" spans="3:7" ht="12.75">
      <c r="C52" s="99"/>
      <c r="D52" s="88"/>
      <c r="E52" s="100"/>
      <c r="F52" s="101"/>
      <c r="G52" s="19"/>
    </row>
    <row r="53" spans="3:7" ht="12.75">
      <c r="C53" s="99"/>
      <c r="D53" s="88"/>
      <c r="E53" s="100"/>
      <c r="F53" s="101"/>
      <c r="G53" s="19"/>
    </row>
    <row r="54" spans="3:7" ht="12.75">
      <c r="C54" s="99"/>
      <c r="D54" s="88"/>
      <c r="E54" s="100"/>
      <c r="F54" s="101"/>
      <c r="G54" s="19"/>
    </row>
    <row r="55" spans="3:7" ht="12.75">
      <c r="C55" s="99"/>
      <c r="D55" s="88"/>
      <c r="E55" s="100"/>
      <c r="F55" s="101"/>
      <c r="G55" s="19"/>
    </row>
    <row r="56" spans="3:7" ht="12.75">
      <c r="C56" s="99"/>
      <c r="D56" s="88"/>
      <c r="E56" s="100"/>
      <c r="F56" s="101"/>
      <c r="G56" s="19"/>
    </row>
    <row r="57" spans="3:7" ht="12.75">
      <c r="C57" s="99"/>
      <c r="D57" s="88"/>
      <c r="E57" s="100"/>
      <c r="F57" s="101"/>
      <c r="G57" s="19"/>
    </row>
    <row r="58" spans="3:7" ht="12.75">
      <c r="C58" s="99"/>
      <c r="D58" s="88"/>
      <c r="E58" s="100"/>
      <c r="F58" s="101"/>
      <c r="G58" s="19"/>
    </row>
    <row r="59" spans="3:7" ht="12.75">
      <c r="C59" s="99"/>
      <c r="D59" s="88"/>
      <c r="E59" s="100"/>
      <c r="F59" s="101"/>
      <c r="G59" s="19"/>
    </row>
    <row r="60" spans="3:7" ht="12.75">
      <c r="C60" s="99"/>
      <c r="D60" s="88"/>
      <c r="E60" s="100"/>
      <c r="F60" s="101"/>
      <c r="G60" s="19"/>
    </row>
    <row r="61" spans="3:7" ht="12.75">
      <c r="C61" s="99"/>
      <c r="D61" s="88"/>
      <c r="E61" s="100"/>
      <c r="F61" s="101"/>
      <c r="G61" s="19"/>
    </row>
    <row r="62" spans="3:7" ht="12.75">
      <c r="C62" s="99"/>
      <c r="D62" s="88"/>
      <c r="E62" s="100"/>
      <c r="F62" s="101"/>
      <c r="G62" s="19"/>
    </row>
    <row r="63" spans="3:7" ht="12.75">
      <c r="C63" s="99"/>
      <c r="D63" s="88"/>
      <c r="E63" s="100"/>
      <c r="F63" s="101"/>
      <c r="G63" s="19"/>
    </row>
  </sheetData>
  <sheetProtection/>
  <mergeCells count="2">
    <mergeCell ref="A1:I1"/>
    <mergeCell ref="C37:K3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C7" sqref="C7"/>
    </sheetView>
  </sheetViews>
  <sheetFormatPr defaultColWidth="9.00390625" defaultRowHeight="12.75"/>
  <cols>
    <col min="3" max="3" width="7.375" style="0" customWidth="1"/>
    <col min="4" max="4" width="47.625" style="0" customWidth="1"/>
    <col min="5" max="5" width="7.00390625" style="0" bestFit="1" customWidth="1"/>
    <col min="8" max="8" width="6.125" style="0" bestFit="1" customWidth="1"/>
    <col min="9" max="9" width="6.75390625" style="0" customWidth="1"/>
  </cols>
  <sheetData>
    <row r="1" spans="1:11" ht="20.25">
      <c r="A1" s="275" t="s">
        <v>77</v>
      </c>
      <c r="B1" s="275"/>
      <c r="C1" s="275"/>
      <c r="D1" s="275"/>
      <c r="E1" s="275"/>
      <c r="F1" s="275"/>
      <c r="G1" s="275"/>
      <c r="H1" s="275"/>
      <c r="I1" s="275"/>
      <c r="J1" s="90"/>
      <c r="K1" s="90"/>
    </row>
    <row r="3" ht="20.25">
      <c r="C3" s="91" t="s">
        <v>78</v>
      </c>
    </row>
    <row r="4" ht="21" thickBot="1">
      <c r="C4" s="91"/>
    </row>
    <row r="5" spans="3:6" ht="13.5" thickBot="1">
      <c r="C5" s="203" t="s">
        <v>36</v>
      </c>
      <c r="D5" s="201" t="s">
        <v>79</v>
      </c>
      <c r="E5" s="197" t="s">
        <v>80</v>
      </c>
      <c r="F5" s="206"/>
    </row>
    <row r="6" spans="3:8" ht="16.5" customHeight="1">
      <c r="C6" s="204" t="s">
        <v>9</v>
      </c>
      <c r="D6" s="209" t="s">
        <v>83</v>
      </c>
      <c r="E6" s="196">
        <v>634</v>
      </c>
      <c r="F6" s="207" t="s">
        <v>82</v>
      </c>
      <c r="G6" s="93"/>
      <c r="H6" s="94"/>
    </row>
    <row r="7" spans="3:8" ht="16.5" customHeight="1">
      <c r="C7" s="266" t="s">
        <v>10</v>
      </c>
      <c r="D7" s="269" t="s">
        <v>135</v>
      </c>
      <c r="E7" s="270">
        <v>628.5</v>
      </c>
      <c r="F7" s="299" t="s">
        <v>82</v>
      </c>
      <c r="G7" s="93"/>
      <c r="H7" s="88"/>
    </row>
    <row r="8" spans="3:8" ht="16.5" customHeight="1">
      <c r="C8" s="187" t="s">
        <v>11</v>
      </c>
      <c r="D8" s="210" t="s">
        <v>175</v>
      </c>
      <c r="E8" s="195">
        <v>584.5</v>
      </c>
      <c r="F8" s="200" t="s">
        <v>82</v>
      </c>
      <c r="G8" s="93"/>
      <c r="H8" s="94"/>
    </row>
    <row r="9" spans="3:9" ht="16.5" customHeight="1">
      <c r="C9" s="187" t="s">
        <v>12</v>
      </c>
      <c r="D9" s="210" t="s">
        <v>194</v>
      </c>
      <c r="E9" s="195">
        <v>578</v>
      </c>
      <c r="F9" s="200" t="s">
        <v>82</v>
      </c>
      <c r="G9" s="93"/>
      <c r="H9" s="88"/>
      <c r="I9" s="88"/>
    </row>
    <row r="10" spans="3:9" ht="16.5" customHeight="1">
      <c r="C10" s="187" t="s">
        <v>13</v>
      </c>
      <c r="D10" s="210" t="s">
        <v>192</v>
      </c>
      <c r="E10" s="195">
        <v>564.5</v>
      </c>
      <c r="F10" s="200" t="s">
        <v>82</v>
      </c>
      <c r="G10" s="93"/>
      <c r="H10" s="94"/>
      <c r="I10" s="88"/>
    </row>
    <row r="11" spans="3:9" ht="16.5" customHeight="1">
      <c r="C11" s="187" t="s">
        <v>14</v>
      </c>
      <c r="D11" s="202" t="s">
        <v>158</v>
      </c>
      <c r="E11" s="195">
        <v>563.5</v>
      </c>
      <c r="F11" s="200" t="s">
        <v>82</v>
      </c>
      <c r="G11" s="93"/>
      <c r="H11" s="88"/>
      <c r="I11" s="88"/>
    </row>
    <row r="12" spans="3:8" ht="16.5" customHeight="1">
      <c r="C12" s="187" t="s">
        <v>15</v>
      </c>
      <c r="D12" s="202" t="s">
        <v>133</v>
      </c>
      <c r="E12" s="195">
        <v>533</v>
      </c>
      <c r="F12" s="200" t="s">
        <v>82</v>
      </c>
      <c r="G12" s="93"/>
      <c r="H12" s="96"/>
    </row>
    <row r="13" spans="3:8" ht="16.5" customHeight="1">
      <c r="C13" s="187" t="s">
        <v>16</v>
      </c>
      <c r="D13" s="210" t="s">
        <v>174</v>
      </c>
      <c r="E13" s="195">
        <v>530</v>
      </c>
      <c r="F13" s="200" t="s">
        <v>82</v>
      </c>
      <c r="G13" s="93"/>
      <c r="H13" s="94"/>
    </row>
    <row r="14" spans="3:8" ht="16.5" customHeight="1">
      <c r="C14" s="187" t="s">
        <v>17</v>
      </c>
      <c r="D14" s="202" t="s">
        <v>134</v>
      </c>
      <c r="E14" s="195">
        <v>490</v>
      </c>
      <c r="F14" s="200" t="s">
        <v>82</v>
      </c>
      <c r="G14" s="93"/>
      <c r="H14" s="94"/>
    </row>
    <row r="15" spans="3:8" ht="16.5" customHeight="1">
      <c r="C15" s="187" t="s">
        <v>18</v>
      </c>
      <c r="D15" s="210" t="s">
        <v>198</v>
      </c>
      <c r="E15" s="195">
        <v>478</v>
      </c>
      <c r="F15" s="200" t="s">
        <v>82</v>
      </c>
      <c r="G15" s="93"/>
      <c r="H15" s="94"/>
    </row>
    <row r="16" spans="3:8" ht="16.5" customHeight="1">
      <c r="C16" s="187" t="s">
        <v>19</v>
      </c>
      <c r="D16" s="210" t="s">
        <v>193</v>
      </c>
      <c r="E16" s="195">
        <v>469.5</v>
      </c>
      <c r="F16" s="200" t="s">
        <v>82</v>
      </c>
      <c r="G16" s="93"/>
      <c r="H16" s="94"/>
    </row>
    <row r="17" spans="3:8" ht="16.5" customHeight="1">
      <c r="C17" s="187" t="s">
        <v>20</v>
      </c>
      <c r="D17" s="210" t="s">
        <v>195</v>
      </c>
      <c r="E17" s="195">
        <v>458.5</v>
      </c>
      <c r="F17" s="200" t="s">
        <v>82</v>
      </c>
      <c r="G17" s="93"/>
      <c r="H17" s="96"/>
    </row>
    <row r="18" spans="3:8" ht="16.5" customHeight="1">
      <c r="C18" s="187" t="s">
        <v>21</v>
      </c>
      <c r="D18" s="211" t="s">
        <v>276</v>
      </c>
      <c r="E18" s="195">
        <v>440.5</v>
      </c>
      <c r="F18" s="200" t="s">
        <v>82</v>
      </c>
      <c r="G18" s="93"/>
      <c r="H18" s="96"/>
    </row>
    <row r="19" spans="3:8" ht="16.5" customHeight="1">
      <c r="C19" s="187" t="s">
        <v>22</v>
      </c>
      <c r="D19" s="210" t="s">
        <v>197</v>
      </c>
      <c r="E19" s="195">
        <v>425.5</v>
      </c>
      <c r="F19" s="200" t="s">
        <v>82</v>
      </c>
      <c r="G19" s="93"/>
      <c r="H19" s="96"/>
    </row>
    <row r="20" spans="3:8" ht="16.5" customHeight="1">
      <c r="C20" s="187" t="s">
        <v>23</v>
      </c>
      <c r="D20" s="202" t="s">
        <v>61</v>
      </c>
      <c r="E20" s="195">
        <v>382</v>
      </c>
      <c r="F20" s="200" t="s">
        <v>82</v>
      </c>
      <c r="G20" s="93"/>
      <c r="H20" s="96"/>
    </row>
    <row r="21" spans="3:8" ht="16.5" customHeight="1">
      <c r="C21" s="187"/>
      <c r="D21" s="251"/>
      <c r="E21" s="195"/>
      <c r="F21" s="200"/>
      <c r="G21" s="93"/>
      <c r="H21" s="96"/>
    </row>
    <row r="22" spans="3:8" ht="16.5" customHeight="1" thickBot="1">
      <c r="C22" s="205"/>
      <c r="D22" s="260"/>
      <c r="E22" s="208"/>
      <c r="F22" s="199"/>
      <c r="G22" s="93"/>
      <c r="H22" s="96"/>
    </row>
    <row r="23" spans="3:8" ht="16.5" customHeight="1">
      <c r="C23" s="99"/>
      <c r="D23" s="88"/>
      <c r="E23" s="100"/>
      <c r="F23" s="101"/>
      <c r="G23" s="93"/>
      <c r="H23" s="96"/>
    </row>
    <row r="24" spans="3:8" ht="16.5" customHeight="1">
      <c r="C24" s="99"/>
      <c r="D24" s="88"/>
      <c r="E24" s="100"/>
      <c r="F24" s="101"/>
      <c r="G24" s="93"/>
      <c r="H24" s="96"/>
    </row>
    <row r="25" spans="3:8" ht="16.5" customHeight="1">
      <c r="C25" s="99"/>
      <c r="D25" s="88"/>
      <c r="E25" s="100"/>
      <c r="F25" s="101"/>
      <c r="G25" s="93"/>
      <c r="H25" s="94"/>
    </row>
    <row r="26" spans="3:8" ht="16.5" customHeight="1">
      <c r="C26" s="99"/>
      <c r="D26" s="88"/>
      <c r="E26" s="100"/>
      <c r="F26" s="101"/>
      <c r="G26" s="93"/>
      <c r="H26" s="98"/>
    </row>
    <row r="27" spans="3:8" ht="16.5" customHeight="1">
      <c r="C27" s="99"/>
      <c r="D27" s="88"/>
      <c r="E27" s="100"/>
      <c r="F27" s="101"/>
      <c r="G27" s="93"/>
      <c r="H27" s="102"/>
    </row>
    <row r="28" spans="3:11" ht="16.5" customHeight="1">
      <c r="C28" s="99"/>
      <c r="D28" s="88"/>
      <c r="E28" s="100"/>
      <c r="F28" s="101"/>
      <c r="G28" s="88"/>
      <c r="H28" s="94"/>
      <c r="I28" s="19"/>
      <c r="J28" s="19"/>
      <c r="K28" s="19"/>
    </row>
    <row r="29" spans="2:11" ht="16.5" customHeight="1">
      <c r="B29" s="19"/>
      <c r="C29" s="99"/>
      <c r="D29" s="88"/>
      <c r="E29" s="100"/>
      <c r="F29" s="101"/>
      <c r="G29" s="88"/>
      <c r="H29" s="94"/>
      <c r="I29" s="19"/>
      <c r="J29" s="19"/>
      <c r="K29" s="19"/>
    </row>
    <row r="30" spans="3:11" ht="16.5" customHeight="1">
      <c r="C30" s="99"/>
      <c r="D30" s="103"/>
      <c r="E30" s="100"/>
      <c r="F30" s="101"/>
      <c r="G30" s="88"/>
      <c r="H30" s="94"/>
      <c r="I30" s="19"/>
      <c r="J30" s="19"/>
      <c r="K30" s="19"/>
    </row>
    <row r="31" spans="3:11" ht="16.5" customHeight="1">
      <c r="C31" s="99"/>
      <c r="D31" s="88"/>
      <c r="E31" s="100"/>
      <c r="F31" s="101"/>
      <c r="G31" s="88"/>
      <c r="H31" s="94"/>
      <c r="I31" s="19"/>
      <c r="J31" s="19"/>
      <c r="K31" s="19"/>
    </row>
    <row r="32" spans="3:11" ht="16.5" customHeight="1">
      <c r="C32" s="99"/>
      <c r="D32" s="88"/>
      <c r="E32" s="100"/>
      <c r="F32" s="101"/>
      <c r="G32" s="88"/>
      <c r="H32" s="19"/>
      <c r="I32" s="19"/>
      <c r="J32" s="19"/>
      <c r="K32" s="19"/>
    </row>
    <row r="33" spans="3:11" ht="16.5" customHeight="1">
      <c r="C33" s="99"/>
      <c r="D33" s="88"/>
      <c r="E33" s="100"/>
      <c r="F33" s="101"/>
      <c r="G33" s="88"/>
      <c r="H33" s="19"/>
      <c r="I33" s="19"/>
      <c r="J33" s="19"/>
      <c r="K33" s="19"/>
    </row>
    <row r="34" spans="3:11" ht="16.5" customHeight="1">
      <c r="C34" s="99"/>
      <c r="D34" s="88"/>
      <c r="E34" s="100"/>
      <c r="F34" s="101"/>
      <c r="G34" s="88"/>
      <c r="H34" s="19"/>
      <c r="I34" s="19"/>
      <c r="J34" s="19"/>
      <c r="K34" s="19"/>
    </row>
    <row r="35" spans="3:11" ht="16.5" customHeight="1">
      <c r="C35" s="99"/>
      <c r="D35" s="88"/>
      <c r="E35" s="100"/>
      <c r="F35" s="101"/>
      <c r="G35" s="88"/>
      <c r="H35" s="19"/>
      <c r="I35" s="19"/>
      <c r="J35" s="19"/>
      <c r="K35" s="19"/>
    </row>
    <row r="36" spans="3:11" ht="16.5" customHeight="1">
      <c r="C36" s="99"/>
      <c r="D36" s="88"/>
      <c r="E36" s="100"/>
      <c r="F36" s="101"/>
      <c r="G36" s="88"/>
      <c r="H36" s="19"/>
      <c r="I36" s="19"/>
      <c r="J36" s="19"/>
      <c r="K36" s="19"/>
    </row>
    <row r="37" spans="3:11" ht="16.5" customHeight="1">
      <c r="C37" s="19"/>
      <c r="D37" s="88"/>
      <c r="E37" s="19"/>
      <c r="F37" s="19"/>
      <c r="G37" s="19"/>
      <c r="H37" s="19"/>
      <c r="I37" s="19"/>
      <c r="J37" s="19"/>
      <c r="K37" s="19"/>
    </row>
    <row r="38" spans="3:11" ht="16.5" customHeight="1">
      <c r="C38" s="276"/>
      <c r="D38" s="276"/>
      <c r="E38" s="276"/>
      <c r="F38" s="276"/>
      <c r="G38" s="276"/>
      <c r="H38" s="276"/>
      <c r="I38" s="276"/>
      <c r="J38" s="276"/>
      <c r="K38" s="276"/>
    </row>
    <row r="39" spans="3:11" ht="16.5" customHeight="1">
      <c r="C39" s="19"/>
      <c r="D39" s="88"/>
      <c r="E39" s="19"/>
      <c r="F39" s="19"/>
      <c r="G39" s="19"/>
      <c r="H39" s="19"/>
      <c r="I39" s="19"/>
      <c r="J39" s="19"/>
      <c r="K39" s="19"/>
    </row>
    <row r="40" spans="3:11" ht="16.5" customHeight="1">
      <c r="C40" s="104"/>
      <c r="D40" s="88"/>
      <c r="E40" s="19"/>
      <c r="F40" s="19"/>
      <c r="G40" s="19"/>
      <c r="H40" s="19"/>
      <c r="I40" s="19"/>
      <c r="J40" s="19"/>
      <c r="K40" s="19"/>
    </row>
    <row r="41" spans="3:11" ht="16.5" customHeight="1">
      <c r="C41" s="19"/>
      <c r="D41" s="88"/>
      <c r="E41" s="19"/>
      <c r="F41" s="19"/>
      <c r="G41" s="19"/>
      <c r="H41" s="19"/>
      <c r="I41" s="19"/>
      <c r="J41" s="19"/>
      <c r="K41" s="19"/>
    </row>
    <row r="42" spans="3:11" ht="16.5" customHeight="1">
      <c r="C42" s="99"/>
      <c r="D42" s="88"/>
      <c r="E42" s="100"/>
      <c r="F42" s="101"/>
      <c r="G42" s="19"/>
      <c r="H42" s="19"/>
      <c r="I42" s="19"/>
      <c r="J42" s="19"/>
      <c r="K42" s="19"/>
    </row>
    <row r="43" spans="3:7" ht="16.5" customHeight="1">
      <c r="C43" s="99"/>
      <c r="D43" s="88"/>
      <c r="E43" s="100"/>
      <c r="F43" s="101"/>
      <c r="G43" s="19"/>
    </row>
    <row r="44" spans="3:7" ht="16.5" customHeight="1">
      <c r="C44" s="99"/>
      <c r="D44" s="88"/>
      <c r="E44" s="100"/>
      <c r="F44" s="101"/>
      <c r="G44" s="19"/>
    </row>
    <row r="45" ht="16.5" customHeight="1"/>
    <row r="46" spans="3:7" ht="12.75">
      <c r="C46" s="99"/>
      <c r="D46" s="88"/>
      <c r="E46" s="100"/>
      <c r="F46" s="101"/>
      <c r="G46" s="19"/>
    </row>
    <row r="47" spans="3:7" ht="12.75">
      <c r="C47" s="99"/>
      <c r="D47" s="88"/>
      <c r="E47" s="100"/>
      <c r="F47" s="101"/>
      <c r="G47" s="19"/>
    </row>
    <row r="48" spans="3:7" ht="12.75">
      <c r="C48" s="99"/>
      <c r="D48" s="88"/>
      <c r="E48" s="100"/>
      <c r="F48" s="101"/>
      <c r="G48" s="19"/>
    </row>
    <row r="49" spans="3:7" ht="12.75">
      <c r="C49" s="99"/>
      <c r="D49" s="88"/>
      <c r="E49" s="100"/>
      <c r="F49" s="101"/>
      <c r="G49" s="19"/>
    </row>
    <row r="50" spans="3:7" ht="12.75">
      <c r="C50" s="99"/>
      <c r="D50" s="88"/>
      <c r="E50" s="100"/>
      <c r="F50" s="101"/>
      <c r="G50" s="19"/>
    </row>
    <row r="51" spans="3:7" ht="12.75">
      <c r="C51" s="99"/>
      <c r="D51" s="88"/>
      <c r="E51" s="100"/>
      <c r="F51" s="101"/>
      <c r="G51" s="19"/>
    </row>
    <row r="52" spans="3:7" ht="12.75">
      <c r="C52" s="99"/>
      <c r="D52" s="88"/>
      <c r="E52" s="100"/>
      <c r="F52" s="101"/>
      <c r="G52" s="19"/>
    </row>
    <row r="53" spans="3:7" ht="12.75">
      <c r="C53" s="99"/>
      <c r="D53" s="88"/>
      <c r="E53" s="100"/>
      <c r="F53" s="101"/>
      <c r="G53" s="19"/>
    </row>
    <row r="54" spans="3:7" ht="12.75">
      <c r="C54" s="99"/>
      <c r="D54" s="88"/>
      <c r="E54" s="100"/>
      <c r="F54" s="101"/>
      <c r="G54" s="19"/>
    </row>
    <row r="55" spans="3:7" ht="12.75">
      <c r="C55" s="99"/>
      <c r="D55" s="88"/>
      <c r="E55" s="100"/>
      <c r="F55" s="101"/>
      <c r="G55" s="19"/>
    </row>
    <row r="56" spans="3:7" ht="12.75">
      <c r="C56" s="99"/>
      <c r="D56" s="88"/>
      <c r="E56" s="100"/>
      <c r="F56" s="101"/>
      <c r="G56" s="19"/>
    </row>
    <row r="57" spans="3:7" ht="12.75">
      <c r="C57" s="99"/>
      <c r="D57" s="88"/>
      <c r="E57" s="100"/>
      <c r="F57" s="101"/>
      <c r="G57" s="19"/>
    </row>
    <row r="58" spans="3:7" ht="12.75">
      <c r="C58" s="99"/>
      <c r="D58" s="88"/>
      <c r="E58" s="100"/>
      <c r="F58" s="101"/>
      <c r="G58" s="19"/>
    </row>
    <row r="59" spans="3:7" ht="12.75">
      <c r="C59" s="99"/>
      <c r="D59" s="88"/>
      <c r="E59" s="100"/>
      <c r="F59" s="101"/>
      <c r="G59" s="19"/>
    </row>
    <row r="60" spans="3:7" ht="12.75">
      <c r="C60" s="99"/>
      <c r="D60" s="88"/>
      <c r="E60" s="100"/>
      <c r="F60" s="101"/>
      <c r="G60" s="19"/>
    </row>
    <row r="61" spans="3:7" ht="12.75">
      <c r="C61" s="99"/>
      <c r="D61" s="88"/>
      <c r="E61" s="100"/>
      <c r="F61" s="101"/>
      <c r="G61" s="19"/>
    </row>
    <row r="62" spans="3:7" ht="12.75">
      <c r="C62" s="99"/>
      <c r="D62" s="88"/>
      <c r="E62" s="100"/>
      <c r="F62" s="101"/>
      <c r="G62" s="19"/>
    </row>
    <row r="63" spans="3:7" ht="12.75">
      <c r="C63" s="99"/>
      <c r="D63" s="88"/>
      <c r="E63" s="100"/>
      <c r="F63" s="101"/>
      <c r="G63" s="19"/>
    </row>
    <row r="64" spans="3:7" ht="12.75">
      <c r="C64" s="99"/>
      <c r="D64" s="88"/>
      <c r="E64" s="100"/>
      <c r="F64" s="101"/>
      <c r="G64" s="19"/>
    </row>
  </sheetData>
  <sheetProtection/>
  <mergeCells count="2">
    <mergeCell ref="C38:K38"/>
    <mergeCell ref="A1:I1"/>
  </mergeCells>
  <printOptions horizontalCentered="1"/>
  <pageMargins left="1.4173228346456694" right="0.7874015748031497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zoomScale="80" zoomScaleNormal="80" zoomScalePageLayoutView="0" workbookViewId="0" topLeftCell="A1">
      <selection activeCell="U25" sqref="U25"/>
    </sheetView>
  </sheetViews>
  <sheetFormatPr defaultColWidth="9.00390625" defaultRowHeight="12.75"/>
  <cols>
    <col min="1" max="1" width="8.75390625" style="7" bestFit="1" customWidth="1"/>
    <col min="2" max="2" width="14.125" style="0" bestFit="1" customWidth="1"/>
    <col min="3" max="3" width="8.375" style="0" bestFit="1" customWidth="1"/>
    <col min="4" max="4" width="14.00390625" style="0" customWidth="1"/>
    <col min="5" max="5" width="47.25390625" style="0" customWidth="1"/>
    <col min="6" max="6" width="5.375" style="0" hidden="1" customWidth="1"/>
    <col min="7" max="7" width="6.625" style="16" customWidth="1"/>
    <col min="8" max="8" width="5.875" style="0" customWidth="1"/>
    <col min="9" max="9" width="8.625" style="16" customWidth="1"/>
    <col min="10" max="10" width="10.125" style="16" customWidth="1"/>
    <col min="11" max="11" width="9.25390625" style="0" hidden="1" customWidth="1"/>
    <col min="12" max="12" width="5.875" style="0" hidden="1" customWidth="1"/>
    <col min="13" max="13" width="8.625" style="0" hidden="1" customWidth="1"/>
    <col min="14" max="14" width="10.00390625" style="17" hidden="1" customWidth="1"/>
    <col min="15" max="15" width="12.75390625" style="18" customWidth="1"/>
    <col min="16" max="16" width="14.00390625" style="7" hidden="1" customWidth="1"/>
    <col min="17" max="17" width="10.125" style="29" hidden="1" customWidth="1"/>
    <col min="18" max="16384" width="9.125" style="34" customWidth="1"/>
  </cols>
  <sheetData>
    <row r="1" spans="1:15" ht="20.25">
      <c r="A1" s="275" t="s">
        <v>130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ht="18" customHeight="1"/>
    <row r="3" spans="1:15" ht="18" customHeight="1">
      <c r="A3" s="280" t="s">
        <v>131</v>
      </c>
      <c r="B3" s="280"/>
      <c r="C3" s="280"/>
      <c r="D3" s="280"/>
      <c r="E3" s="280"/>
      <c r="F3" s="280"/>
      <c r="G3" s="280"/>
      <c r="H3" s="280"/>
      <c r="I3" s="280"/>
      <c r="J3" s="280"/>
      <c r="K3" s="22"/>
      <c r="L3" s="22"/>
      <c r="M3" s="22"/>
      <c r="N3" s="22"/>
      <c r="O3" s="22"/>
    </row>
    <row r="4" spans="1:15" ht="21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7" ht="13.5" thickTop="1">
      <c r="A5" s="188"/>
      <c r="B5" s="213"/>
      <c r="C5" s="70"/>
      <c r="D5" s="71"/>
      <c r="E5" s="193"/>
      <c r="F5" s="79"/>
      <c r="G5" s="281" t="s">
        <v>32</v>
      </c>
      <c r="H5" s="282"/>
      <c r="I5" s="282"/>
      <c r="J5" s="283"/>
      <c r="K5" s="82"/>
      <c r="L5" s="277" t="s">
        <v>33</v>
      </c>
      <c r="M5" s="278"/>
      <c r="N5" s="279"/>
      <c r="O5" s="66" t="s">
        <v>34</v>
      </c>
      <c r="P5" s="8" t="s">
        <v>35</v>
      </c>
      <c r="Q5" s="30" t="s">
        <v>35</v>
      </c>
    </row>
    <row r="6" spans="1:17" ht="27.75" customHeight="1" thickBot="1">
      <c r="A6" s="189"/>
      <c r="B6" s="214" t="s">
        <v>38</v>
      </c>
      <c r="C6" s="9" t="s">
        <v>39</v>
      </c>
      <c r="D6" s="10" t="s">
        <v>50</v>
      </c>
      <c r="E6" s="194" t="s">
        <v>79</v>
      </c>
      <c r="F6" s="80" t="s">
        <v>37</v>
      </c>
      <c r="G6" s="83" t="s">
        <v>42</v>
      </c>
      <c r="H6" s="69" t="s">
        <v>40</v>
      </c>
      <c r="I6" s="11" t="s">
        <v>41</v>
      </c>
      <c r="J6" s="72" t="s">
        <v>72</v>
      </c>
      <c r="K6" s="69" t="s">
        <v>42</v>
      </c>
      <c r="L6" s="62" t="s">
        <v>40</v>
      </c>
      <c r="M6" s="45" t="s">
        <v>41</v>
      </c>
      <c r="N6" s="61" t="s">
        <v>72</v>
      </c>
      <c r="O6" s="67" t="s">
        <v>43</v>
      </c>
      <c r="P6" s="28" t="s">
        <v>59</v>
      </c>
      <c r="Q6" s="31" t="s">
        <v>58</v>
      </c>
    </row>
    <row r="7" spans="1:17" ht="13.5" thickBot="1">
      <c r="A7" s="109" t="s">
        <v>9</v>
      </c>
      <c r="B7" s="245" t="s">
        <v>215</v>
      </c>
      <c r="C7" s="108" t="s">
        <v>171</v>
      </c>
      <c r="D7" s="180">
        <v>1998</v>
      </c>
      <c r="E7" s="229" t="s">
        <v>83</v>
      </c>
      <c r="F7" s="138"/>
      <c r="G7" s="181">
        <v>25</v>
      </c>
      <c r="H7" s="182">
        <v>32</v>
      </c>
      <c r="I7" s="183">
        <v>800</v>
      </c>
      <c r="J7" s="184">
        <v>36</v>
      </c>
      <c r="K7" s="182">
        <f aca="true" t="shared" si="0" ref="K7:K38">G7*3</f>
        <v>75</v>
      </c>
      <c r="L7" s="182">
        <f aca="true" t="shared" si="1" ref="L7:L38">H7*1.5</f>
        <v>48</v>
      </c>
      <c r="M7" s="108">
        <f aca="true" t="shared" si="2" ref="M7:M38">IF(I7&lt;410,0,IF(I7&lt;750,(I7-400)/10,35+((I7-750)/10)*2))</f>
        <v>45</v>
      </c>
      <c r="N7" s="185">
        <f aca="true" t="shared" si="3" ref="N7:N38">J7*1.5</f>
        <v>54</v>
      </c>
      <c r="O7" s="68">
        <f aca="true" t="shared" si="4" ref="O7:O38">SUM(K7:N7)</f>
        <v>222</v>
      </c>
      <c r="P7" s="13">
        <f>M7*1.4</f>
        <v>62.99999999999999</v>
      </c>
      <c r="Q7" s="14" t="e">
        <f>IF(#REF!&lt;410,0,IF(#REF!&lt;750,(#REF!-400)/10,35+((#REF!-750)/10)*2))</f>
        <v>#REF!</v>
      </c>
    </row>
    <row r="8" spans="1:17" ht="12" customHeight="1" thickBot="1">
      <c r="A8" s="190" t="s">
        <v>10</v>
      </c>
      <c r="B8" s="215" t="s">
        <v>201</v>
      </c>
      <c r="C8" s="14" t="s">
        <v>202</v>
      </c>
      <c r="D8" s="25">
        <v>1995</v>
      </c>
      <c r="E8" s="224" t="s">
        <v>195</v>
      </c>
      <c r="F8" s="60"/>
      <c r="G8" s="84">
        <v>21</v>
      </c>
      <c r="H8" s="13">
        <v>38</v>
      </c>
      <c r="I8" s="15">
        <v>830</v>
      </c>
      <c r="J8" s="73">
        <v>32</v>
      </c>
      <c r="K8" s="13">
        <f t="shared" si="0"/>
        <v>63</v>
      </c>
      <c r="L8" s="13">
        <f t="shared" si="1"/>
        <v>57</v>
      </c>
      <c r="M8" s="14">
        <f t="shared" si="2"/>
        <v>51</v>
      </c>
      <c r="N8" s="27">
        <f t="shared" si="3"/>
        <v>48</v>
      </c>
      <c r="O8" s="68">
        <f t="shared" si="4"/>
        <v>219</v>
      </c>
      <c r="P8" s="13">
        <f>M8*1.4</f>
        <v>71.39999999999999</v>
      </c>
      <c r="Q8" s="14" t="e">
        <f>IF(#REF!&lt;410,0,IF(#REF!&lt;750,(#REF!-400)/10,35+((#REF!-750)/10)*2))</f>
        <v>#REF!</v>
      </c>
    </row>
    <row r="9" spans="1:18" ht="13.5" thickBot="1">
      <c r="A9" s="190" t="s">
        <v>11</v>
      </c>
      <c r="B9" s="215" t="s">
        <v>213</v>
      </c>
      <c r="C9" s="14" t="s">
        <v>165</v>
      </c>
      <c r="D9" s="25">
        <v>1997</v>
      </c>
      <c r="E9" s="224" t="s">
        <v>174</v>
      </c>
      <c r="F9" s="60"/>
      <c r="G9" s="84">
        <v>22</v>
      </c>
      <c r="H9" s="13">
        <v>31</v>
      </c>
      <c r="I9" s="15">
        <v>780</v>
      </c>
      <c r="J9" s="73">
        <v>43</v>
      </c>
      <c r="K9" s="13">
        <f t="shared" si="0"/>
        <v>66</v>
      </c>
      <c r="L9" s="13">
        <f t="shared" si="1"/>
        <v>46.5</v>
      </c>
      <c r="M9" s="14">
        <f t="shared" si="2"/>
        <v>41</v>
      </c>
      <c r="N9" s="27">
        <f t="shared" si="3"/>
        <v>64.5</v>
      </c>
      <c r="O9" s="68">
        <f t="shared" si="4"/>
        <v>218</v>
      </c>
      <c r="P9" s="13">
        <f>M9*1.4</f>
        <v>57.4</v>
      </c>
      <c r="Q9" s="14" t="e">
        <f>IF(#REF!&lt;410,0,IF(#REF!&lt;750,(#REF!-400)/10,35+((#REF!-750)/10)*2))</f>
        <v>#REF!</v>
      </c>
      <c r="R9" s="35"/>
    </row>
    <row r="10" spans="1:18" ht="13.5" thickBot="1">
      <c r="A10" s="190" t="s">
        <v>12</v>
      </c>
      <c r="B10" s="215" t="s">
        <v>210</v>
      </c>
      <c r="C10" s="14" t="s">
        <v>168</v>
      </c>
      <c r="D10" s="25">
        <v>1994</v>
      </c>
      <c r="E10" s="95" t="s">
        <v>192</v>
      </c>
      <c r="F10" s="60"/>
      <c r="G10" s="84">
        <v>21</v>
      </c>
      <c r="H10" s="13">
        <v>32</v>
      </c>
      <c r="I10" s="15">
        <v>820</v>
      </c>
      <c r="J10" s="73">
        <v>38</v>
      </c>
      <c r="K10" s="13">
        <f t="shared" si="0"/>
        <v>63</v>
      </c>
      <c r="L10" s="13">
        <f t="shared" si="1"/>
        <v>48</v>
      </c>
      <c r="M10" s="14">
        <f t="shared" si="2"/>
        <v>49</v>
      </c>
      <c r="N10" s="27">
        <f t="shared" si="3"/>
        <v>57</v>
      </c>
      <c r="O10" s="68">
        <f t="shared" si="4"/>
        <v>217</v>
      </c>
      <c r="P10" s="13"/>
      <c r="Q10" s="14"/>
      <c r="R10" s="35"/>
    </row>
    <row r="11" spans="1:17" ht="13.5" thickBot="1">
      <c r="A11" s="300" t="s">
        <v>13</v>
      </c>
      <c r="B11" s="301" t="s">
        <v>151</v>
      </c>
      <c r="C11" s="302" t="s">
        <v>49</v>
      </c>
      <c r="D11" s="303">
        <v>1994</v>
      </c>
      <c r="E11" s="266" t="s">
        <v>135</v>
      </c>
      <c r="F11" s="304"/>
      <c r="G11" s="305">
        <v>30</v>
      </c>
      <c r="H11" s="306">
        <v>23</v>
      </c>
      <c r="I11" s="307">
        <v>810</v>
      </c>
      <c r="J11" s="308">
        <v>28</v>
      </c>
      <c r="K11" s="306">
        <f t="shared" si="0"/>
        <v>90</v>
      </c>
      <c r="L11" s="306">
        <f t="shared" si="1"/>
        <v>34.5</v>
      </c>
      <c r="M11" s="302">
        <f t="shared" si="2"/>
        <v>47</v>
      </c>
      <c r="N11" s="309">
        <f t="shared" si="3"/>
        <v>42</v>
      </c>
      <c r="O11" s="310">
        <f t="shared" si="4"/>
        <v>213.5</v>
      </c>
      <c r="P11" s="47"/>
      <c r="Q11" s="32"/>
    </row>
    <row r="12" spans="1:17" ht="13.5" thickBot="1">
      <c r="A12" s="300" t="s">
        <v>14</v>
      </c>
      <c r="B12" s="301" t="s">
        <v>258</v>
      </c>
      <c r="C12" s="302" t="s">
        <v>247</v>
      </c>
      <c r="D12" s="303">
        <v>1997</v>
      </c>
      <c r="E12" s="266" t="s">
        <v>135</v>
      </c>
      <c r="F12" s="304"/>
      <c r="G12" s="305">
        <v>25</v>
      </c>
      <c r="H12" s="306">
        <v>28</v>
      </c>
      <c r="I12" s="307">
        <v>770</v>
      </c>
      <c r="J12" s="308">
        <v>36</v>
      </c>
      <c r="K12" s="306">
        <f t="shared" si="0"/>
        <v>75</v>
      </c>
      <c r="L12" s="306">
        <f t="shared" si="1"/>
        <v>42</v>
      </c>
      <c r="M12" s="302">
        <f t="shared" si="2"/>
        <v>39</v>
      </c>
      <c r="N12" s="309">
        <f t="shared" si="3"/>
        <v>54</v>
      </c>
      <c r="O12" s="310">
        <f t="shared" si="4"/>
        <v>210</v>
      </c>
      <c r="P12" s="47"/>
      <c r="Q12" s="32"/>
    </row>
    <row r="13" spans="1:17" ht="13.5" thickBot="1">
      <c r="A13" s="190" t="s">
        <v>15</v>
      </c>
      <c r="B13" s="215" t="s">
        <v>170</v>
      </c>
      <c r="C13" s="14" t="s">
        <v>149</v>
      </c>
      <c r="D13" s="25">
        <v>1994</v>
      </c>
      <c r="E13" s="224" t="s">
        <v>194</v>
      </c>
      <c r="F13" s="60"/>
      <c r="G13" s="84">
        <v>23</v>
      </c>
      <c r="H13" s="13">
        <v>26</v>
      </c>
      <c r="I13" s="15">
        <v>910</v>
      </c>
      <c r="J13" s="73">
        <v>23</v>
      </c>
      <c r="K13" s="13">
        <f t="shared" si="0"/>
        <v>69</v>
      </c>
      <c r="L13" s="13">
        <f t="shared" si="1"/>
        <v>39</v>
      </c>
      <c r="M13" s="14">
        <f t="shared" si="2"/>
        <v>67</v>
      </c>
      <c r="N13" s="27">
        <f t="shared" si="3"/>
        <v>34.5</v>
      </c>
      <c r="O13" s="68">
        <f t="shared" si="4"/>
        <v>209.5</v>
      </c>
      <c r="P13" s="47"/>
      <c r="Q13" s="32"/>
    </row>
    <row r="14" spans="1:17" ht="13.5" thickBot="1">
      <c r="A14" s="191" t="s">
        <v>16</v>
      </c>
      <c r="B14" s="215" t="s">
        <v>166</v>
      </c>
      <c r="C14" s="14" t="s">
        <v>167</v>
      </c>
      <c r="D14" s="25">
        <v>1995</v>
      </c>
      <c r="E14" s="224" t="s">
        <v>83</v>
      </c>
      <c r="F14" s="165"/>
      <c r="G14" s="169">
        <v>23</v>
      </c>
      <c r="H14" s="170">
        <v>27</v>
      </c>
      <c r="I14" s="171">
        <v>780</v>
      </c>
      <c r="J14" s="172">
        <v>39</v>
      </c>
      <c r="K14" s="13">
        <f t="shared" si="0"/>
        <v>69</v>
      </c>
      <c r="L14" s="170">
        <f t="shared" si="1"/>
        <v>40.5</v>
      </c>
      <c r="M14" s="14">
        <f t="shared" si="2"/>
        <v>41</v>
      </c>
      <c r="N14" s="174">
        <f t="shared" si="3"/>
        <v>58.5</v>
      </c>
      <c r="O14" s="68">
        <f t="shared" si="4"/>
        <v>209</v>
      </c>
      <c r="P14" s="47"/>
      <c r="Q14" s="32"/>
    </row>
    <row r="15" spans="1:17" ht="13.5" thickBot="1">
      <c r="A15" s="311" t="s">
        <v>17</v>
      </c>
      <c r="B15" s="301" t="s">
        <v>259</v>
      </c>
      <c r="C15" s="302" t="s">
        <v>150</v>
      </c>
      <c r="D15" s="303">
        <v>1994</v>
      </c>
      <c r="E15" s="266" t="s">
        <v>135</v>
      </c>
      <c r="F15" s="304"/>
      <c r="G15" s="305">
        <v>21</v>
      </c>
      <c r="H15" s="306">
        <v>21</v>
      </c>
      <c r="I15" s="307">
        <v>820</v>
      </c>
      <c r="J15" s="308">
        <v>41</v>
      </c>
      <c r="K15" s="306">
        <f t="shared" si="0"/>
        <v>63</v>
      </c>
      <c r="L15" s="306">
        <f t="shared" si="1"/>
        <v>31.5</v>
      </c>
      <c r="M15" s="302">
        <f t="shared" si="2"/>
        <v>49</v>
      </c>
      <c r="N15" s="309">
        <f t="shared" si="3"/>
        <v>61.5</v>
      </c>
      <c r="O15" s="310">
        <f t="shared" si="4"/>
        <v>205</v>
      </c>
      <c r="P15" s="47"/>
      <c r="Q15" s="32"/>
    </row>
    <row r="16" spans="1:17" ht="13.5" thickBot="1">
      <c r="A16" s="190" t="s">
        <v>18</v>
      </c>
      <c r="B16" s="216" t="s">
        <v>136</v>
      </c>
      <c r="C16" s="12" t="s">
        <v>148</v>
      </c>
      <c r="D16" s="26">
        <v>1994</v>
      </c>
      <c r="E16" s="244" t="s">
        <v>133</v>
      </c>
      <c r="F16" s="166"/>
      <c r="G16" s="175">
        <v>22</v>
      </c>
      <c r="H16" s="176">
        <v>25</v>
      </c>
      <c r="I16" s="177">
        <v>760</v>
      </c>
      <c r="J16" s="178">
        <v>43</v>
      </c>
      <c r="K16" s="13">
        <f t="shared" si="0"/>
        <v>66</v>
      </c>
      <c r="L16" s="176">
        <f t="shared" si="1"/>
        <v>37.5</v>
      </c>
      <c r="M16" s="14">
        <f t="shared" si="2"/>
        <v>37</v>
      </c>
      <c r="N16" s="179">
        <f t="shared" si="3"/>
        <v>64.5</v>
      </c>
      <c r="O16" s="68">
        <f t="shared" si="4"/>
        <v>205</v>
      </c>
      <c r="P16" s="47"/>
      <c r="Q16" s="32"/>
    </row>
    <row r="17" spans="1:17" ht="13.5" thickBot="1">
      <c r="A17" s="112" t="s">
        <v>19</v>
      </c>
      <c r="B17" s="215" t="s">
        <v>216</v>
      </c>
      <c r="C17" s="14" t="s">
        <v>46</v>
      </c>
      <c r="D17" s="25">
        <v>1996</v>
      </c>
      <c r="E17" s="224" t="s">
        <v>83</v>
      </c>
      <c r="F17" s="60"/>
      <c r="G17" s="84">
        <v>21</v>
      </c>
      <c r="H17" s="13">
        <v>25</v>
      </c>
      <c r="I17" s="15">
        <v>840</v>
      </c>
      <c r="J17" s="73">
        <v>33</v>
      </c>
      <c r="K17" s="13">
        <f t="shared" si="0"/>
        <v>63</v>
      </c>
      <c r="L17" s="13">
        <f t="shared" si="1"/>
        <v>37.5</v>
      </c>
      <c r="M17" s="14">
        <f t="shared" si="2"/>
        <v>53</v>
      </c>
      <c r="N17" s="27">
        <f t="shared" si="3"/>
        <v>49.5</v>
      </c>
      <c r="O17" s="68">
        <f t="shared" si="4"/>
        <v>203</v>
      </c>
      <c r="P17" s="47"/>
      <c r="Q17" s="32"/>
    </row>
    <row r="18" spans="1:17" ht="13.5" thickBot="1">
      <c r="A18" s="112" t="s">
        <v>20</v>
      </c>
      <c r="B18" s="215" t="s">
        <v>234</v>
      </c>
      <c r="C18" s="14" t="s">
        <v>233</v>
      </c>
      <c r="D18" s="25">
        <v>1997</v>
      </c>
      <c r="E18" s="224" t="s">
        <v>184</v>
      </c>
      <c r="F18" s="60"/>
      <c r="G18" s="84">
        <v>22</v>
      </c>
      <c r="H18" s="13">
        <v>31</v>
      </c>
      <c r="I18" s="15">
        <v>790</v>
      </c>
      <c r="J18" s="73">
        <v>31</v>
      </c>
      <c r="K18" s="13">
        <f t="shared" si="0"/>
        <v>66</v>
      </c>
      <c r="L18" s="13">
        <f t="shared" si="1"/>
        <v>46.5</v>
      </c>
      <c r="M18" s="14">
        <f t="shared" si="2"/>
        <v>43</v>
      </c>
      <c r="N18" s="27">
        <f t="shared" si="3"/>
        <v>46.5</v>
      </c>
      <c r="O18" s="68">
        <f t="shared" si="4"/>
        <v>202</v>
      </c>
      <c r="P18" s="47"/>
      <c r="Q18" s="32"/>
    </row>
    <row r="19" spans="1:17" ht="13.5" thickBot="1">
      <c r="A19" s="190" t="s">
        <v>21</v>
      </c>
      <c r="B19" s="215" t="s">
        <v>217</v>
      </c>
      <c r="C19" s="14" t="s">
        <v>44</v>
      </c>
      <c r="D19" s="25">
        <v>1995</v>
      </c>
      <c r="E19" s="224" t="s">
        <v>83</v>
      </c>
      <c r="F19" s="60"/>
      <c r="G19" s="84">
        <v>23</v>
      </c>
      <c r="H19" s="13">
        <v>29</v>
      </c>
      <c r="I19" s="15">
        <v>780</v>
      </c>
      <c r="J19" s="73">
        <v>30</v>
      </c>
      <c r="K19" s="13">
        <f t="shared" si="0"/>
        <v>69</v>
      </c>
      <c r="L19" s="13">
        <f t="shared" si="1"/>
        <v>43.5</v>
      </c>
      <c r="M19" s="14">
        <f t="shared" si="2"/>
        <v>41</v>
      </c>
      <c r="N19" s="27">
        <f t="shared" si="3"/>
        <v>45</v>
      </c>
      <c r="O19" s="68">
        <f t="shared" si="4"/>
        <v>198.5</v>
      </c>
      <c r="P19" s="47"/>
      <c r="Q19" s="32"/>
    </row>
    <row r="20" spans="1:17" ht="13.5" thickBot="1">
      <c r="A20" s="112" t="s">
        <v>22</v>
      </c>
      <c r="B20" s="215" t="s">
        <v>200</v>
      </c>
      <c r="C20" s="14" t="s">
        <v>46</v>
      </c>
      <c r="D20" s="25">
        <v>1997</v>
      </c>
      <c r="E20" s="224" t="s">
        <v>194</v>
      </c>
      <c r="F20" s="60"/>
      <c r="G20" s="84">
        <v>19</v>
      </c>
      <c r="H20" s="13">
        <v>33</v>
      </c>
      <c r="I20" s="15">
        <v>750</v>
      </c>
      <c r="J20" s="73">
        <v>36</v>
      </c>
      <c r="K20" s="13">
        <f t="shared" si="0"/>
        <v>57</v>
      </c>
      <c r="L20" s="13">
        <f t="shared" si="1"/>
        <v>49.5</v>
      </c>
      <c r="M20" s="14">
        <f t="shared" si="2"/>
        <v>35</v>
      </c>
      <c r="N20" s="27">
        <f t="shared" si="3"/>
        <v>54</v>
      </c>
      <c r="O20" s="68">
        <f t="shared" si="4"/>
        <v>195.5</v>
      </c>
      <c r="P20" s="47"/>
      <c r="Q20" s="32"/>
    </row>
    <row r="21" spans="1:17" ht="13.5" thickBot="1">
      <c r="A21" s="190" t="s">
        <v>23</v>
      </c>
      <c r="B21" s="215" t="s">
        <v>147</v>
      </c>
      <c r="C21" s="14" t="s">
        <v>47</v>
      </c>
      <c r="D21" s="25">
        <v>1994</v>
      </c>
      <c r="E21" s="224" t="s">
        <v>184</v>
      </c>
      <c r="F21" s="60"/>
      <c r="G21" s="84">
        <v>24</v>
      </c>
      <c r="H21" s="13">
        <v>16</v>
      </c>
      <c r="I21" s="15">
        <v>790</v>
      </c>
      <c r="J21" s="73">
        <v>35</v>
      </c>
      <c r="K21" s="13">
        <f t="shared" si="0"/>
        <v>72</v>
      </c>
      <c r="L21" s="13">
        <f t="shared" si="1"/>
        <v>24</v>
      </c>
      <c r="M21" s="14">
        <f t="shared" si="2"/>
        <v>43</v>
      </c>
      <c r="N21" s="27">
        <f t="shared" si="3"/>
        <v>52.5</v>
      </c>
      <c r="O21" s="68">
        <f t="shared" si="4"/>
        <v>191.5</v>
      </c>
      <c r="P21" s="47"/>
      <c r="Q21" s="32"/>
    </row>
    <row r="22" spans="1:17" ht="13.5" thickBot="1">
      <c r="A22" s="190" t="s">
        <v>24</v>
      </c>
      <c r="B22" s="215" t="s">
        <v>232</v>
      </c>
      <c r="C22" s="14" t="s">
        <v>233</v>
      </c>
      <c r="D22" s="25">
        <v>1996</v>
      </c>
      <c r="E22" s="224" t="s">
        <v>184</v>
      </c>
      <c r="F22" s="60"/>
      <c r="G22" s="84">
        <v>19</v>
      </c>
      <c r="H22" s="13">
        <v>26</v>
      </c>
      <c r="I22" s="15">
        <v>780</v>
      </c>
      <c r="J22" s="73">
        <v>36</v>
      </c>
      <c r="K22" s="13">
        <f t="shared" si="0"/>
        <v>57</v>
      </c>
      <c r="L22" s="13">
        <f t="shared" si="1"/>
        <v>39</v>
      </c>
      <c r="M22" s="14">
        <f t="shared" si="2"/>
        <v>41</v>
      </c>
      <c r="N22" s="27">
        <f t="shared" si="3"/>
        <v>54</v>
      </c>
      <c r="O22" s="68">
        <f t="shared" si="4"/>
        <v>191</v>
      </c>
      <c r="P22" s="48"/>
      <c r="Q22" s="32"/>
    </row>
    <row r="23" spans="1:17" s="40" customFormat="1" ht="13.5" thickBot="1">
      <c r="A23" s="190" t="s">
        <v>25</v>
      </c>
      <c r="B23" s="215" t="s">
        <v>242</v>
      </c>
      <c r="C23" s="14" t="s">
        <v>46</v>
      </c>
      <c r="D23" s="25">
        <v>1996</v>
      </c>
      <c r="E23" s="95" t="s">
        <v>158</v>
      </c>
      <c r="F23" s="60"/>
      <c r="G23" s="84">
        <v>24</v>
      </c>
      <c r="H23" s="212">
        <v>21</v>
      </c>
      <c r="I23" s="15">
        <v>810</v>
      </c>
      <c r="J23" s="73">
        <v>26</v>
      </c>
      <c r="K23" s="13">
        <f t="shared" si="0"/>
        <v>72</v>
      </c>
      <c r="L23" s="13">
        <f t="shared" si="1"/>
        <v>31.5</v>
      </c>
      <c r="M23" s="14">
        <f t="shared" si="2"/>
        <v>47</v>
      </c>
      <c r="N23" s="27">
        <f t="shared" si="3"/>
        <v>39</v>
      </c>
      <c r="O23" s="68">
        <f t="shared" si="4"/>
        <v>189.5</v>
      </c>
      <c r="P23" s="63"/>
      <c r="Q23" s="36"/>
    </row>
    <row r="24" spans="1:17" ht="13.5" thickBot="1">
      <c r="A24" s="190" t="s">
        <v>26</v>
      </c>
      <c r="B24" s="215" t="s">
        <v>244</v>
      </c>
      <c r="C24" s="14" t="s">
        <v>245</v>
      </c>
      <c r="D24" s="25">
        <v>1997</v>
      </c>
      <c r="E24" s="95" t="s">
        <v>158</v>
      </c>
      <c r="F24" s="60"/>
      <c r="G24" s="84">
        <v>16</v>
      </c>
      <c r="H24" s="212">
        <v>26</v>
      </c>
      <c r="I24" s="15">
        <v>840</v>
      </c>
      <c r="J24" s="73">
        <v>32</v>
      </c>
      <c r="K24" s="13">
        <f t="shared" si="0"/>
        <v>48</v>
      </c>
      <c r="L24" s="13">
        <f t="shared" si="1"/>
        <v>39</v>
      </c>
      <c r="M24" s="14">
        <f t="shared" si="2"/>
        <v>53</v>
      </c>
      <c r="N24" s="27">
        <f t="shared" si="3"/>
        <v>48</v>
      </c>
      <c r="O24" s="68">
        <f t="shared" si="4"/>
        <v>188</v>
      </c>
      <c r="P24" s="64"/>
      <c r="Q24" s="32"/>
    </row>
    <row r="25" spans="1:17" ht="13.5" thickBot="1">
      <c r="A25" s="190" t="s">
        <v>27</v>
      </c>
      <c r="B25" s="215" t="s">
        <v>243</v>
      </c>
      <c r="C25" s="14" t="s">
        <v>169</v>
      </c>
      <c r="D25" s="25">
        <v>1998</v>
      </c>
      <c r="E25" s="95" t="s">
        <v>158</v>
      </c>
      <c r="F25" s="60"/>
      <c r="G25" s="84">
        <v>19</v>
      </c>
      <c r="H25" s="13">
        <v>19</v>
      </c>
      <c r="I25" s="15">
        <v>770</v>
      </c>
      <c r="J25" s="73">
        <v>41</v>
      </c>
      <c r="K25" s="13">
        <f t="shared" si="0"/>
        <v>57</v>
      </c>
      <c r="L25" s="13">
        <f t="shared" si="1"/>
        <v>28.5</v>
      </c>
      <c r="M25" s="14">
        <f t="shared" si="2"/>
        <v>39</v>
      </c>
      <c r="N25" s="27">
        <f t="shared" si="3"/>
        <v>61.5</v>
      </c>
      <c r="O25" s="68">
        <f t="shared" si="4"/>
        <v>186</v>
      </c>
      <c r="P25" s="64"/>
      <c r="Q25" s="32"/>
    </row>
    <row r="26" spans="1:17" ht="13.5" thickBot="1">
      <c r="A26" s="190" t="s">
        <v>28</v>
      </c>
      <c r="B26" s="215" t="s">
        <v>209</v>
      </c>
      <c r="C26" s="14" t="s">
        <v>47</v>
      </c>
      <c r="D26" s="25">
        <v>1997</v>
      </c>
      <c r="E26" s="95" t="s">
        <v>192</v>
      </c>
      <c r="F26" s="60"/>
      <c r="G26" s="84">
        <v>21</v>
      </c>
      <c r="H26" s="13">
        <v>23</v>
      </c>
      <c r="I26" s="15">
        <v>780</v>
      </c>
      <c r="J26" s="73">
        <v>27</v>
      </c>
      <c r="K26" s="13">
        <f t="shared" si="0"/>
        <v>63</v>
      </c>
      <c r="L26" s="13">
        <f t="shared" si="1"/>
        <v>34.5</v>
      </c>
      <c r="M26" s="14">
        <f t="shared" si="2"/>
        <v>41</v>
      </c>
      <c r="N26" s="27">
        <f t="shared" si="3"/>
        <v>40.5</v>
      </c>
      <c r="O26" s="68">
        <f t="shared" si="4"/>
        <v>179</v>
      </c>
      <c r="P26" s="48"/>
      <c r="Q26" s="32"/>
    </row>
    <row r="27" spans="1:17" ht="13.5" thickBot="1">
      <c r="A27" s="191" t="s">
        <v>29</v>
      </c>
      <c r="B27" s="217" t="s">
        <v>199</v>
      </c>
      <c r="C27" s="167" t="s">
        <v>47</v>
      </c>
      <c r="D27" s="168">
        <v>1996</v>
      </c>
      <c r="E27" s="224" t="s">
        <v>194</v>
      </c>
      <c r="F27" s="165"/>
      <c r="G27" s="169">
        <v>21</v>
      </c>
      <c r="H27" s="170">
        <v>25</v>
      </c>
      <c r="I27" s="171">
        <v>660</v>
      </c>
      <c r="J27" s="172">
        <v>31</v>
      </c>
      <c r="K27" s="13">
        <f t="shared" si="0"/>
        <v>63</v>
      </c>
      <c r="L27" s="170">
        <f t="shared" si="1"/>
        <v>37.5</v>
      </c>
      <c r="M27" s="14">
        <f t="shared" si="2"/>
        <v>26</v>
      </c>
      <c r="N27" s="174">
        <f t="shared" si="3"/>
        <v>46.5</v>
      </c>
      <c r="O27" s="68">
        <f t="shared" si="4"/>
        <v>173</v>
      </c>
      <c r="P27" s="48"/>
      <c r="Q27" s="32"/>
    </row>
    <row r="28" spans="1:17" s="40" customFormat="1" ht="13.5" thickBot="1">
      <c r="A28" s="311" t="s">
        <v>30</v>
      </c>
      <c r="B28" s="301" t="s">
        <v>172</v>
      </c>
      <c r="C28" s="302" t="s">
        <v>173</v>
      </c>
      <c r="D28" s="303">
        <v>1996</v>
      </c>
      <c r="E28" s="266" t="s">
        <v>135</v>
      </c>
      <c r="F28" s="304"/>
      <c r="G28" s="305">
        <v>14</v>
      </c>
      <c r="H28" s="306">
        <v>25</v>
      </c>
      <c r="I28" s="307">
        <v>880</v>
      </c>
      <c r="J28" s="308">
        <v>21</v>
      </c>
      <c r="K28" s="306">
        <f t="shared" si="0"/>
        <v>42</v>
      </c>
      <c r="L28" s="306">
        <f t="shared" si="1"/>
        <v>37.5</v>
      </c>
      <c r="M28" s="302">
        <f t="shared" si="2"/>
        <v>61</v>
      </c>
      <c r="N28" s="309">
        <f t="shared" si="3"/>
        <v>31.5</v>
      </c>
      <c r="O28" s="310">
        <f t="shared" si="4"/>
        <v>172</v>
      </c>
      <c r="P28" s="65"/>
      <c r="Q28" s="37"/>
    </row>
    <row r="29" spans="1:17" ht="13.5" thickBot="1">
      <c r="A29" s="190" t="s">
        <v>97</v>
      </c>
      <c r="B29" s="216" t="s">
        <v>230</v>
      </c>
      <c r="C29" s="256" t="s">
        <v>231</v>
      </c>
      <c r="D29" s="26">
        <v>1995</v>
      </c>
      <c r="E29" s="224" t="s">
        <v>184</v>
      </c>
      <c r="F29" s="166"/>
      <c r="G29" s="175">
        <v>15</v>
      </c>
      <c r="H29" s="176">
        <v>15</v>
      </c>
      <c r="I29" s="177">
        <v>810</v>
      </c>
      <c r="J29" s="178">
        <v>36</v>
      </c>
      <c r="K29" s="13">
        <f t="shared" si="0"/>
        <v>45</v>
      </c>
      <c r="L29" s="176">
        <f t="shared" si="1"/>
        <v>22.5</v>
      </c>
      <c r="M29" s="14">
        <f t="shared" si="2"/>
        <v>47</v>
      </c>
      <c r="N29" s="179">
        <f t="shared" si="3"/>
        <v>54</v>
      </c>
      <c r="O29" s="68">
        <f t="shared" si="4"/>
        <v>168.5</v>
      </c>
      <c r="P29" s="34"/>
      <c r="Q29" s="34"/>
    </row>
    <row r="30" spans="1:17" ht="13.5" thickBot="1">
      <c r="A30" s="190" t="s">
        <v>98</v>
      </c>
      <c r="B30" s="215" t="s">
        <v>206</v>
      </c>
      <c r="C30" s="14" t="s">
        <v>44</v>
      </c>
      <c r="D30" s="25">
        <v>1996</v>
      </c>
      <c r="E30" s="95" t="s">
        <v>192</v>
      </c>
      <c r="F30" s="60"/>
      <c r="G30" s="84">
        <v>13</v>
      </c>
      <c r="H30" s="13">
        <v>31</v>
      </c>
      <c r="I30" s="15">
        <v>810</v>
      </c>
      <c r="J30" s="73">
        <v>24</v>
      </c>
      <c r="K30" s="13">
        <f t="shared" si="0"/>
        <v>39</v>
      </c>
      <c r="L30" s="13">
        <f t="shared" si="1"/>
        <v>46.5</v>
      </c>
      <c r="M30" s="14">
        <f t="shared" si="2"/>
        <v>47</v>
      </c>
      <c r="N30" s="27">
        <f t="shared" si="3"/>
        <v>36</v>
      </c>
      <c r="O30" s="68">
        <f t="shared" si="4"/>
        <v>168.5</v>
      </c>
      <c r="P30" s="34"/>
      <c r="Q30" s="34"/>
    </row>
    <row r="31" spans="1:17" ht="13.5" thickBot="1">
      <c r="A31" s="190" t="s">
        <v>99</v>
      </c>
      <c r="B31" s="215" t="s">
        <v>246</v>
      </c>
      <c r="C31" s="255" t="s">
        <v>247</v>
      </c>
      <c r="D31" s="25">
        <v>1995</v>
      </c>
      <c r="E31" s="224" t="s">
        <v>133</v>
      </c>
      <c r="F31" s="60"/>
      <c r="G31" s="84">
        <v>14</v>
      </c>
      <c r="H31" s="13">
        <v>31</v>
      </c>
      <c r="I31" s="15">
        <v>710</v>
      </c>
      <c r="J31" s="73">
        <v>32</v>
      </c>
      <c r="K31" s="13">
        <f t="shared" si="0"/>
        <v>42</v>
      </c>
      <c r="L31" s="13">
        <f t="shared" si="1"/>
        <v>46.5</v>
      </c>
      <c r="M31" s="14">
        <f t="shared" si="2"/>
        <v>31</v>
      </c>
      <c r="N31" s="27">
        <f t="shared" si="3"/>
        <v>48</v>
      </c>
      <c r="O31" s="68">
        <f t="shared" si="4"/>
        <v>167.5</v>
      </c>
      <c r="P31" s="34"/>
      <c r="Q31" s="34"/>
    </row>
    <row r="32" spans="1:17" ht="13.5" thickBot="1">
      <c r="A32" s="190" t="s">
        <v>100</v>
      </c>
      <c r="B32" s="215" t="s">
        <v>249</v>
      </c>
      <c r="C32" s="14" t="s">
        <v>46</v>
      </c>
      <c r="D32" s="25">
        <v>1996</v>
      </c>
      <c r="E32" s="224" t="s">
        <v>133</v>
      </c>
      <c r="F32" s="60"/>
      <c r="G32" s="84">
        <v>18</v>
      </c>
      <c r="H32" s="13">
        <v>23</v>
      </c>
      <c r="I32" s="15">
        <v>730</v>
      </c>
      <c r="J32" s="73">
        <v>26</v>
      </c>
      <c r="K32" s="13">
        <f t="shared" si="0"/>
        <v>54</v>
      </c>
      <c r="L32" s="13">
        <f t="shared" si="1"/>
        <v>34.5</v>
      </c>
      <c r="M32" s="14">
        <f t="shared" si="2"/>
        <v>33</v>
      </c>
      <c r="N32" s="27">
        <f t="shared" si="3"/>
        <v>39</v>
      </c>
      <c r="O32" s="68">
        <f t="shared" si="4"/>
        <v>160.5</v>
      </c>
      <c r="P32" s="47"/>
      <c r="Q32" s="32"/>
    </row>
    <row r="33" spans="1:17" ht="13.5" thickBot="1">
      <c r="A33" s="190" t="s">
        <v>101</v>
      </c>
      <c r="B33" s="215" t="s">
        <v>214</v>
      </c>
      <c r="C33" s="14" t="s">
        <v>49</v>
      </c>
      <c r="D33" s="25">
        <v>1995</v>
      </c>
      <c r="E33" s="224" t="s">
        <v>174</v>
      </c>
      <c r="F33" s="60"/>
      <c r="G33" s="84">
        <v>18</v>
      </c>
      <c r="H33" s="13">
        <v>30</v>
      </c>
      <c r="I33" s="15">
        <v>710</v>
      </c>
      <c r="J33" s="73">
        <v>18</v>
      </c>
      <c r="K33" s="13">
        <f t="shared" si="0"/>
        <v>54</v>
      </c>
      <c r="L33" s="13">
        <f t="shared" si="1"/>
        <v>45</v>
      </c>
      <c r="M33" s="14">
        <f t="shared" si="2"/>
        <v>31</v>
      </c>
      <c r="N33" s="27">
        <f t="shared" si="3"/>
        <v>27</v>
      </c>
      <c r="O33" s="68">
        <f t="shared" si="4"/>
        <v>157</v>
      </c>
      <c r="P33" s="47"/>
      <c r="Q33" s="32"/>
    </row>
    <row r="34" spans="1:17" ht="13.5" thickBot="1">
      <c r="A34" s="190" t="s">
        <v>102</v>
      </c>
      <c r="B34" s="215" t="s">
        <v>212</v>
      </c>
      <c r="C34" s="14" t="s">
        <v>47</v>
      </c>
      <c r="D34" s="25">
        <v>1997</v>
      </c>
      <c r="E34" s="224" t="s">
        <v>174</v>
      </c>
      <c r="F34" s="60"/>
      <c r="G34" s="84">
        <v>20</v>
      </c>
      <c r="H34" s="13">
        <v>15</v>
      </c>
      <c r="I34" s="15">
        <v>690</v>
      </c>
      <c r="J34" s="73">
        <v>29</v>
      </c>
      <c r="K34" s="13">
        <f t="shared" si="0"/>
        <v>60</v>
      </c>
      <c r="L34" s="13">
        <f t="shared" si="1"/>
        <v>22.5</v>
      </c>
      <c r="M34" s="14">
        <f t="shared" si="2"/>
        <v>29</v>
      </c>
      <c r="N34" s="27">
        <f t="shared" si="3"/>
        <v>43.5</v>
      </c>
      <c r="O34" s="68">
        <f t="shared" si="4"/>
        <v>155</v>
      </c>
      <c r="P34" s="47"/>
      <c r="Q34" s="32"/>
    </row>
    <row r="35" spans="1:17" ht="13.5" thickBot="1">
      <c r="A35" s="190" t="s">
        <v>103</v>
      </c>
      <c r="B35" s="215" t="s">
        <v>248</v>
      </c>
      <c r="C35" s="14" t="s">
        <v>45</v>
      </c>
      <c r="D35" s="25">
        <v>1996</v>
      </c>
      <c r="E35" s="224" t="s">
        <v>133</v>
      </c>
      <c r="F35" s="60"/>
      <c r="G35" s="84">
        <v>16</v>
      </c>
      <c r="H35" s="13">
        <v>27</v>
      </c>
      <c r="I35" s="15">
        <v>810</v>
      </c>
      <c r="J35" s="73">
        <v>12</v>
      </c>
      <c r="K35" s="13">
        <f t="shared" si="0"/>
        <v>48</v>
      </c>
      <c r="L35" s="13">
        <f t="shared" si="1"/>
        <v>40.5</v>
      </c>
      <c r="M35" s="14">
        <f t="shared" si="2"/>
        <v>47</v>
      </c>
      <c r="N35" s="27">
        <f t="shared" si="3"/>
        <v>18</v>
      </c>
      <c r="O35" s="68">
        <f t="shared" si="4"/>
        <v>153.5</v>
      </c>
      <c r="P35" s="48"/>
      <c r="Q35" s="32"/>
    </row>
    <row r="36" spans="1:17" ht="13.5" thickBot="1">
      <c r="A36" s="190" t="s">
        <v>104</v>
      </c>
      <c r="B36" s="215" t="s">
        <v>207</v>
      </c>
      <c r="C36" s="14" t="s">
        <v>208</v>
      </c>
      <c r="D36" s="25">
        <v>1996</v>
      </c>
      <c r="E36" s="95" t="s">
        <v>192</v>
      </c>
      <c r="F36" s="60"/>
      <c r="G36" s="84">
        <v>16</v>
      </c>
      <c r="H36" s="13">
        <v>22</v>
      </c>
      <c r="I36" s="15">
        <v>800</v>
      </c>
      <c r="J36" s="73">
        <v>16</v>
      </c>
      <c r="K36" s="13">
        <f t="shared" si="0"/>
        <v>48</v>
      </c>
      <c r="L36" s="13">
        <f t="shared" si="1"/>
        <v>33</v>
      </c>
      <c r="M36" s="14">
        <f t="shared" si="2"/>
        <v>45</v>
      </c>
      <c r="N36" s="27">
        <f t="shared" si="3"/>
        <v>24</v>
      </c>
      <c r="O36" s="68">
        <f t="shared" si="4"/>
        <v>150</v>
      </c>
      <c r="P36" s="48"/>
      <c r="Q36" s="32"/>
    </row>
    <row r="37" spans="1:17" ht="13.5" thickBot="1">
      <c r="A37" s="190" t="s">
        <v>105</v>
      </c>
      <c r="B37" s="215" t="s">
        <v>253</v>
      </c>
      <c r="C37" s="14" t="s">
        <v>247</v>
      </c>
      <c r="D37" s="25">
        <v>1995</v>
      </c>
      <c r="E37" s="224" t="s">
        <v>197</v>
      </c>
      <c r="F37" s="60"/>
      <c r="G37" s="84">
        <v>18</v>
      </c>
      <c r="H37" s="13">
        <v>16</v>
      </c>
      <c r="I37" s="15">
        <v>800</v>
      </c>
      <c r="J37" s="73">
        <v>13</v>
      </c>
      <c r="K37" s="13">
        <f t="shared" si="0"/>
        <v>54</v>
      </c>
      <c r="L37" s="13">
        <f t="shared" si="1"/>
        <v>24</v>
      </c>
      <c r="M37" s="14">
        <f t="shared" si="2"/>
        <v>45</v>
      </c>
      <c r="N37" s="27">
        <f t="shared" si="3"/>
        <v>19.5</v>
      </c>
      <c r="O37" s="68">
        <f t="shared" si="4"/>
        <v>142.5</v>
      </c>
      <c r="P37" s="48"/>
      <c r="Q37" s="32"/>
    </row>
    <row r="38" spans="1:17" ht="13.5" thickBot="1">
      <c r="A38" s="190" t="s">
        <v>106</v>
      </c>
      <c r="B38" s="215" t="s">
        <v>256</v>
      </c>
      <c r="C38" s="14" t="s">
        <v>49</v>
      </c>
      <c r="D38" s="25">
        <v>1996</v>
      </c>
      <c r="E38" s="224" t="s">
        <v>197</v>
      </c>
      <c r="F38" s="60"/>
      <c r="G38" s="84">
        <v>16</v>
      </c>
      <c r="H38" s="13">
        <v>9</v>
      </c>
      <c r="I38" s="15">
        <v>780</v>
      </c>
      <c r="J38" s="73">
        <v>26</v>
      </c>
      <c r="K38" s="13">
        <f t="shared" si="0"/>
        <v>48</v>
      </c>
      <c r="L38" s="13">
        <f t="shared" si="1"/>
        <v>13.5</v>
      </c>
      <c r="M38" s="14">
        <f t="shared" si="2"/>
        <v>41</v>
      </c>
      <c r="N38" s="27">
        <f t="shared" si="3"/>
        <v>39</v>
      </c>
      <c r="O38" s="68">
        <f t="shared" si="4"/>
        <v>141.5</v>
      </c>
      <c r="P38" s="48"/>
      <c r="Q38" s="32"/>
    </row>
    <row r="39" spans="1:17" ht="13.5" thickBot="1">
      <c r="A39" s="190" t="s">
        <v>107</v>
      </c>
      <c r="B39" s="215" t="s">
        <v>257</v>
      </c>
      <c r="C39" s="14" t="s">
        <v>219</v>
      </c>
      <c r="D39" s="25">
        <v>1994</v>
      </c>
      <c r="E39" s="224" t="s">
        <v>197</v>
      </c>
      <c r="F39" s="60"/>
      <c r="G39" s="84">
        <v>14</v>
      </c>
      <c r="H39" s="13">
        <v>15</v>
      </c>
      <c r="I39" s="15">
        <v>810</v>
      </c>
      <c r="J39" s="73">
        <v>20</v>
      </c>
      <c r="K39" s="13">
        <f aca="true" t="shared" si="5" ref="K39:K57">G39*3</f>
        <v>42</v>
      </c>
      <c r="L39" s="13">
        <f aca="true" t="shared" si="6" ref="L39:L57">H39*1.5</f>
        <v>22.5</v>
      </c>
      <c r="M39" s="14">
        <f aca="true" t="shared" si="7" ref="M39:M57">IF(I39&lt;410,0,IF(I39&lt;750,(I39-400)/10,35+((I39-750)/10)*2))</f>
        <v>47</v>
      </c>
      <c r="N39" s="27">
        <f aca="true" t="shared" si="8" ref="N39:N57">J39*1.5</f>
        <v>30</v>
      </c>
      <c r="O39" s="68">
        <f aca="true" t="shared" si="9" ref="O39:O49">SUM(K39:N39)</f>
        <v>141.5</v>
      </c>
      <c r="P39" s="48"/>
      <c r="Q39" s="32"/>
    </row>
    <row r="40" spans="1:17" ht="13.5" thickBot="1">
      <c r="A40" s="190" t="s">
        <v>108</v>
      </c>
      <c r="B40" s="215" t="s">
        <v>240</v>
      </c>
      <c r="C40" s="14" t="s">
        <v>241</v>
      </c>
      <c r="D40" s="25">
        <v>1997</v>
      </c>
      <c r="E40" s="95" t="s">
        <v>158</v>
      </c>
      <c r="F40" s="60"/>
      <c r="G40" s="84">
        <v>18</v>
      </c>
      <c r="H40" s="212">
        <v>18</v>
      </c>
      <c r="I40" s="15">
        <v>740</v>
      </c>
      <c r="J40" s="73">
        <v>15</v>
      </c>
      <c r="K40" s="13">
        <f t="shared" si="5"/>
        <v>54</v>
      </c>
      <c r="L40" s="13">
        <f t="shared" si="6"/>
        <v>27</v>
      </c>
      <c r="M40" s="14">
        <f t="shared" si="7"/>
        <v>34</v>
      </c>
      <c r="N40" s="27">
        <f t="shared" si="8"/>
        <v>22.5</v>
      </c>
      <c r="O40" s="68">
        <f t="shared" si="9"/>
        <v>137.5</v>
      </c>
      <c r="P40" s="48"/>
      <c r="Q40" s="32"/>
    </row>
    <row r="41" spans="1:17" ht="13.5" thickBot="1">
      <c r="A41" s="190" t="s">
        <v>109</v>
      </c>
      <c r="B41" s="215" t="s">
        <v>136</v>
      </c>
      <c r="C41" s="14" t="s">
        <v>49</v>
      </c>
      <c r="D41" s="25">
        <v>1997</v>
      </c>
      <c r="E41" s="224" t="s">
        <v>194</v>
      </c>
      <c r="F41" s="60"/>
      <c r="G41" s="84">
        <v>10</v>
      </c>
      <c r="H41" s="13">
        <v>17</v>
      </c>
      <c r="I41" s="15">
        <v>800</v>
      </c>
      <c r="J41" s="73">
        <v>18</v>
      </c>
      <c r="K41" s="13">
        <f t="shared" si="5"/>
        <v>30</v>
      </c>
      <c r="L41" s="13">
        <f t="shared" si="6"/>
        <v>25.5</v>
      </c>
      <c r="M41" s="14">
        <f t="shared" si="7"/>
        <v>45</v>
      </c>
      <c r="N41" s="27">
        <f t="shared" si="8"/>
        <v>27</v>
      </c>
      <c r="O41" s="68">
        <f t="shared" si="9"/>
        <v>127.5</v>
      </c>
      <c r="P41" s="47"/>
      <c r="Q41" s="32"/>
    </row>
    <row r="42" spans="1:17" ht="13.5" thickBot="1">
      <c r="A42" s="190" t="s">
        <v>110</v>
      </c>
      <c r="B42" s="215" t="s">
        <v>203</v>
      </c>
      <c r="C42" s="14" t="s">
        <v>204</v>
      </c>
      <c r="D42" s="25">
        <v>1997</v>
      </c>
      <c r="E42" s="224" t="s">
        <v>195</v>
      </c>
      <c r="F42" s="60"/>
      <c r="G42" s="84">
        <v>11</v>
      </c>
      <c r="H42" s="13">
        <v>22</v>
      </c>
      <c r="I42" s="15">
        <v>750</v>
      </c>
      <c r="J42" s="73">
        <v>16</v>
      </c>
      <c r="K42" s="13">
        <f t="shared" si="5"/>
        <v>33</v>
      </c>
      <c r="L42" s="14">
        <f t="shared" si="6"/>
        <v>33</v>
      </c>
      <c r="M42" s="14">
        <f t="shared" si="7"/>
        <v>35</v>
      </c>
      <c r="N42" s="27">
        <f t="shared" si="8"/>
        <v>24</v>
      </c>
      <c r="O42" s="68">
        <f t="shared" si="9"/>
        <v>125</v>
      </c>
      <c r="P42" s="47"/>
      <c r="Q42" s="32"/>
    </row>
    <row r="43" spans="1:17" ht="13.5" thickBot="1">
      <c r="A43" s="191" t="s">
        <v>111</v>
      </c>
      <c r="B43" s="145" t="s">
        <v>205</v>
      </c>
      <c r="C43" s="173" t="s">
        <v>149</v>
      </c>
      <c r="D43" s="218">
        <v>1996</v>
      </c>
      <c r="E43" s="254" t="s">
        <v>195</v>
      </c>
      <c r="F43" s="19"/>
      <c r="G43" s="84">
        <v>12</v>
      </c>
      <c r="H43" s="13">
        <v>8</v>
      </c>
      <c r="I43" s="15">
        <v>720</v>
      </c>
      <c r="J43" s="73">
        <v>23</v>
      </c>
      <c r="K43" s="13">
        <f t="shared" si="5"/>
        <v>36</v>
      </c>
      <c r="L43" s="14">
        <f t="shared" si="6"/>
        <v>12</v>
      </c>
      <c r="M43" s="14">
        <f t="shared" si="7"/>
        <v>32</v>
      </c>
      <c r="N43" s="27">
        <f t="shared" si="8"/>
        <v>34.5</v>
      </c>
      <c r="O43" s="68">
        <f t="shared" si="9"/>
        <v>114.5</v>
      </c>
      <c r="P43" s="47"/>
      <c r="Q43" s="32"/>
    </row>
    <row r="44" spans="1:17" ht="13.5" thickBot="1">
      <c r="A44" s="112" t="s">
        <v>112</v>
      </c>
      <c r="B44" s="126" t="s">
        <v>211</v>
      </c>
      <c r="C44" s="14" t="s">
        <v>47</v>
      </c>
      <c r="D44" s="221">
        <v>1998</v>
      </c>
      <c r="E44" s="254" t="s">
        <v>174</v>
      </c>
      <c r="F44" s="60"/>
      <c r="G44" s="84">
        <v>12</v>
      </c>
      <c r="H44" s="13">
        <v>10</v>
      </c>
      <c r="I44" s="15">
        <v>750</v>
      </c>
      <c r="J44" s="73">
        <v>10</v>
      </c>
      <c r="K44" s="13">
        <f t="shared" si="5"/>
        <v>36</v>
      </c>
      <c r="L44" s="14">
        <f t="shared" si="6"/>
        <v>15</v>
      </c>
      <c r="M44" s="14">
        <f t="shared" si="7"/>
        <v>35</v>
      </c>
      <c r="N44" s="27">
        <f t="shared" si="8"/>
        <v>15</v>
      </c>
      <c r="O44" s="68">
        <f t="shared" si="9"/>
        <v>101</v>
      </c>
      <c r="P44" s="47"/>
      <c r="Q44" s="32"/>
    </row>
    <row r="45" spans="1:17" ht="13.5" thickBot="1">
      <c r="A45" s="191" t="s">
        <v>113</v>
      </c>
      <c r="B45" s="262" t="s">
        <v>250</v>
      </c>
      <c r="C45" s="259" t="s">
        <v>251</v>
      </c>
      <c r="D45" s="264">
        <v>1996</v>
      </c>
      <c r="E45" s="246" t="s">
        <v>196</v>
      </c>
      <c r="F45" s="19"/>
      <c r="G45" s="84">
        <v>16</v>
      </c>
      <c r="H45" s="13">
        <v>35</v>
      </c>
      <c r="I45" s="15">
        <v>0</v>
      </c>
      <c r="J45" s="73">
        <v>0</v>
      </c>
      <c r="K45" s="13">
        <f t="shared" si="5"/>
        <v>48</v>
      </c>
      <c r="L45" s="14">
        <f t="shared" si="6"/>
        <v>52.5</v>
      </c>
      <c r="M45" s="14">
        <f t="shared" si="7"/>
        <v>0</v>
      </c>
      <c r="N45" s="27">
        <f t="shared" si="8"/>
        <v>0</v>
      </c>
      <c r="O45" s="68">
        <f t="shared" si="9"/>
        <v>100.5</v>
      </c>
      <c r="P45" s="47"/>
      <c r="Q45" s="32"/>
    </row>
    <row r="46" spans="1:17" ht="13.5" thickBot="1">
      <c r="A46" s="112" t="s">
        <v>114</v>
      </c>
      <c r="B46" s="126" t="s">
        <v>254</v>
      </c>
      <c r="C46" s="255" t="s">
        <v>255</v>
      </c>
      <c r="D46" s="221">
        <v>1996</v>
      </c>
      <c r="E46" s="254" t="s">
        <v>197</v>
      </c>
      <c r="F46" s="60"/>
      <c r="G46" s="84">
        <v>8</v>
      </c>
      <c r="H46" s="13">
        <v>3</v>
      </c>
      <c r="I46" s="15">
        <v>730</v>
      </c>
      <c r="J46" s="73">
        <v>14</v>
      </c>
      <c r="K46" s="13">
        <f t="shared" si="5"/>
        <v>24</v>
      </c>
      <c r="L46" s="14">
        <f t="shared" si="6"/>
        <v>4.5</v>
      </c>
      <c r="M46" s="14">
        <f t="shared" si="7"/>
        <v>33</v>
      </c>
      <c r="N46" s="27">
        <f t="shared" si="8"/>
        <v>21</v>
      </c>
      <c r="O46" s="68">
        <f t="shared" si="9"/>
        <v>82.5</v>
      </c>
      <c r="P46" s="47"/>
      <c r="Q46" s="32"/>
    </row>
    <row r="47" spans="1:17" ht="13.5" thickBot="1">
      <c r="A47" s="191" t="s">
        <v>115</v>
      </c>
      <c r="B47" s="145" t="s">
        <v>218</v>
      </c>
      <c r="C47" s="167" t="s">
        <v>251</v>
      </c>
      <c r="D47" s="218">
        <v>1995</v>
      </c>
      <c r="E47" s="254" t="s">
        <v>221</v>
      </c>
      <c r="F47" s="19"/>
      <c r="G47" s="84">
        <v>9</v>
      </c>
      <c r="H47" s="13">
        <v>20</v>
      </c>
      <c r="I47" s="15">
        <v>630</v>
      </c>
      <c r="J47" s="73">
        <v>0</v>
      </c>
      <c r="K47" s="13">
        <f t="shared" si="5"/>
        <v>27</v>
      </c>
      <c r="L47" s="14">
        <f t="shared" si="6"/>
        <v>30</v>
      </c>
      <c r="M47" s="14">
        <f t="shared" si="7"/>
        <v>23</v>
      </c>
      <c r="N47" s="27">
        <f t="shared" si="8"/>
        <v>0</v>
      </c>
      <c r="O47" s="68">
        <f t="shared" si="9"/>
        <v>80</v>
      </c>
      <c r="P47" s="47"/>
      <c r="Q47" s="32"/>
    </row>
    <row r="48" spans="1:17" ht="13.5" thickBot="1">
      <c r="A48" s="112" t="s">
        <v>116</v>
      </c>
      <c r="B48" s="261" t="s">
        <v>252</v>
      </c>
      <c r="C48" s="255" t="s">
        <v>229</v>
      </c>
      <c r="D48" s="263">
        <v>1996</v>
      </c>
      <c r="E48" s="246" t="s">
        <v>196</v>
      </c>
      <c r="F48" s="19"/>
      <c r="G48" s="84">
        <v>11</v>
      </c>
      <c r="H48" s="13">
        <v>26</v>
      </c>
      <c r="I48" s="15">
        <v>0</v>
      </c>
      <c r="J48" s="73">
        <v>0</v>
      </c>
      <c r="K48" s="13">
        <f t="shared" si="5"/>
        <v>33</v>
      </c>
      <c r="L48" s="14">
        <f t="shared" si="6"/>
        <v>39</v>
      </c>
      <c r="M48" s="14">
        <f t="shared" si="7"/>
        <v>0</v>
      </c>
      <c r="N48" s="27">
        <f t="shared" si="8"/>
        <v>0</v>
      </c>
      <c r="O48" s="68">
        <f t="shared" si="9"/>
        <v>72</v>
      </c>
      <c r="P48" s="47"/>
      <c r="Q48" s="32"/>
    </row>
    <row r="49" spans="1:17" ht="13.5" thickBot="1">
      <c r="A49" s="191" t="s">
        <v>117</v>
      </c>
      <c r="B49" s="145" t="s">
        <v>220</v>
      </c>
      <c r="C49" s="167" t="s">
        <v>46</v>
      </c>
      <c r="D49" s="218">
        <v>1996</v>
      </c>
      <c r="E49" s="254" t="s">
        <v>221</v>
      </c>
      <c r="F49" s="19"/>
      <c r="G49" s="84">
        <v>11</v>
      </c>
      <c r="H49" s="13">
        <v>21</v>
      </c>
      <c r="I49" s="15">
        <v>0</v>
      </c>
      <c r="J49" s="73">
        <v>0</v>
      </c>
      <c r="K49" s="13">
        <f t="shared" si="5"/>
        <v>33</v>
      </c>
      <c r="L49" s="14">
        <f t="shared" si="6"/>
        <v>31.5</v>
      </c>
      <c r="M49" s="14">
        <f t="shared" si="7"/>
        <v>0</v>
      </c>
      <c r="N49" s="27">
        <f t="shared" si="8"/>
        <v>0</v>
      </c>
      <c r="O49" s="68">
        <f t="shared" si="9"/>
        <v>64.5</v>
      </c>
      <c r="P49" s="47"/>
      <c r="Q49" s="32"/>
    </row>
    <row r="50" spans="1:17" ht="13.5" thickBot="1">
      <c r="A50" s="112" t="s">
        <v>118</v>
      </c>
      <c r="B50" s="126"/>
      <c r="C50" s="14"/>
      <c r="D50" s="221"/>
      <c r="E50" s="254"/>
      <c r="F50" s="19"/>
      <c r="G50" s="84"/>
      <c r="H50" s="13"/>
      <c r="I50" s="15"/>
      <c r="J50" s="73"/>
      <c r="K50" s="13">
        <f t="shared" si="5"/>
        <v>0</v>
      </c>
      <c r="L50" s="14">
        <f t="shared" si="6"/>
        <v>0</v>
      </c>
      <c r="M50" s="14">
        <f t="shared" si="7"/>
        <v>0</v>
      </c>
      <c r="N50" s="27">
        <f t="shared" si="8"/>
        <v>0</v>
      </c>
      <c r="O50" s="68"/>
      <c r="P50" s="47"/>
      <c r="Q50" s="32"/>
    </row>
    <row r="51" spans="1:17" ht="13.5" thickBot="1">
      <c r="A51" s="191" t="s">
        <v>119</v>
      </c>
      <c r="B51" s="145"/>
      <c r="C51" s="167"/>
      <c r="D51" s="218"/>
      <c r="E51" s="224"/>
      <c r="F51" s="19"/>
      <c r="G51" s="84"/>
      <c r="H51" s="13"/>
      <c r="I51" s="15"/>
      <c r="J51" s="73"/>
      <c r="K51" s="13">
        <f t="shared" si="5"/>
        <v>0</v>
      </c>
      <c r="L51" s="14">
        <f t="shared" si="6"/>
        <v>0</v>
      </c>
      <c r="M51" s="14">
        <f t="shared" si="7"/>
        <v>0</v>
      </c>
      <c r="N51" s="27">
        <f t="shared" si="8"/>
        <v>0</v>
      </c>
      <c r="O51" s="68"/>
      <c r="P51" s="47"/>
      <c r="Q51" s="32"/>
    </row>
    <row r="52" spans="1:17" ht="13.5" thickBot="1">
      <c r="A52" s="112" t="s">
        <v>120</v>
      </c>
      <c r="B52" s="126"/>
      <c r="C52" s="14"/>
      <c r="D52" s="221"/>
      <c r="E52" s="95"/>
      <c r="F52" s="19"/>
      <c r="G52" s="84"/>
      <c r="H52" s="13"/>
      <c r="I52" s="15"/>
      <c r="J52" s="73"/>
      <c r="K52" s="13">
        <f t="shared" si="5"/>
        <v>0</v>
      </c>
      <c r="L52" s="14">
        <f t="shared" si="6"/>
        <v>0</v>
      </c>
      <c r="M52" s="14">
        <f t="shared" si="7"/>
        <v>0</v>
      </c>
      <c r="N52" s="27">
        <f t="shared" si="8"/>
        <v>0</v>
      </c>
      <c r="O52" s="68"/>
      <c r="P52" s="47"/>
      <c r="Q52" s="32"/>
    </row>
    <row r="53" spans="1:17" ht="13.5" thickBot="1">
      <c r="A53" s="191" t="s">
        <v>121</v>
      </c>
      <c r="B53" s="145"/>
      <c r="C53" s="167"/>
      <c r="D53" s="218"/>
      <c r="E53" s="95"/>
      <c r="F53" s="19"/>
      <c r="G53" s="84"/>
      <c r="H53" s="13"/>
      <c r="I53" s="15"/>
      <c r="J53" s="73"/>
      <c r="K53" s="13">
        <f t="shared" si="5"/>
        <v>0</v>
      </c>
      <c r="L53" s="14">
        <f t="shared" si="6"/>
        <v>0</v>
      </c>
      <c r="M53" s="14">
        <f t="shared" si="7"/>
        <v>0</v>
      </c>
      <c r="N53" s="27">
        <f t="shared" si="8"/>
        <v>0</v>
      </c>
      <c r="O53" s="68"/>
      <c r="P53" s="47"/>
      <c r="Q53" s="32"/>
    </row>
    <row r="54" spans="1:17" ht="13.5" thickBot="1">
      <c r="A54" s="112" t="s">
        <v>122</v>
      </c>
      <c r="B54" s="126"/>
      <c r="C54" s="14"/>
      <c r="D54" s="221"/>
      <c r="E54" s="253"/>
      <c r="F54" s="19"/>
      <c r="G54" s="84"/>
      <c r="H54" s="13"/>
      <c r="I54" s="15"/>
      <c r="J54" s="73"/>
      <c r="K54" s="13">
        <f t="shared" si="5"/>
        <v>0</v>
      </c>
      <c r="L54" s="14">
        <f t="shared" si="6"/>
        <v>0</v>
      </c>
      <c r="M54" s="14">
        <f t="shared" si="7"/>
        <v>0</v>
      </c>
      <c r="N54" s="27">
        <f t="shared" si="8"/>
        <v>0</v>
      </c>
      <c r="O54" s="68"/>
      <c r="P54" s="47"/>
      <c r="Q54" s="32"/>
    </row>
    <row r="55" spans="1:17" ht="13.5" thickBot="1">
      <c r="A55" s="112" t="s">
        <v>123</v>
      </c>
      <c r="B55" s="126"/>
      <c r="C55" s="14"/>
      <c r="D55" s="221"/>
      <c r="E55" s="246"/>
      <c r="F55" s="19"/>
      <c r="G55" s="84"/>
      <c r="H55" s="13"/>
      <c r="I55" s="15"/>
      <c r="J55" s="73"/>
      <c r="K55" s="13">
        <f t="shared" si="5"/>
        <v>0</v>
      </c>
      <c r="L55" s="14">
        <f t="shared" si="6"/>
        <v>0</v>
      </c>
      <c r="M55" s="14">
        <f t="shared" si="7"/>
        <v>0</v>
      </c>
      <c r="N55" s="27">
        <f t="shared" si="8"/>
        <v>0</v>
      </c>
      <c r="O55" s="68"/>
      <c r="P55" s="47"/>
      <c r="Q55" s="32"/>
    </row>
    <row r="56" spans="1:17" ht="13.5" thickBot="1">
      <c r="A56" s="191" t="s">
        <v>124</v>
      </c>
      <c r="B56" s="145"/>
      <c r="C56" s="167"/>
      <c r="D56" s="218"/>
      <c r="E56" s="246"/>
      <c r="F56" s="19"/>
      <c r="G56" s="84"/>
      <c r="H56" s="13"/>
      <c r="I56" s="15"/>
      <c r="J56" s="73"/>
      <c r="K56" s="13">
        <f t="shared" si="5"/>
        <v>0</v>
      </c>
      <c r="L56" s="14">
        <f t="shared" si="6"/>
        <v>0</v>
      </c>
      <c r="M56" s="14">
        <f t="shared" si="7"/>
        <v>0</v>
      </c>
      <c r="N56" s="27">
        <f t="shared" si="8"/>
        <v>0</v>
      </c>
      <c r="O56" s="68"/>
      <c r="P56" s="47"/>
      <c r="Q56" s="32"/>
    </row>
    <row r="57" spans="1:17" ht="13.5" thickBot="1">
      <c r="A57" s="141" t="s">
        <v>125</v>
      </c>
      <c r="B57" s="230"/>
      <c r="C57" s="74"/>
      <c r="D57" s="231"/>
      <c r="E57" s="247"/>
      <c r="F57" s="81"/>
      <c r="G57" s="85"/>
      <c r="H57" s="76"/>
      <c r="I57" s="77"/>
      <c r="J57" s="78"/>
      <c r="K57" s="252">
        <f t="shared" si="5"/>
        <v>0</v>
      </c>
      <c r="L57" s="74">
        <f t="shared" si="6"/>
        <v>0</v>
      </c>
      <c r="M57" s="74">
        <f t="shared" si="7"/>
        <v>0</v>
      </c>
      <c r="N57" s="78">
        <f t="shared" si="8"/>
        <v>0</v>
      </c>
      <c r="O57" s="87"/>
      <c r="P57" s="47"/>
      <c r="Q57" s="32"/>
    </row>
    <row r="58" spans="1:17" ht="12.75">
      <c r="A58" s="20"/>
      <c r="B58" s="19"/>
      <c r="C58" s="19"/>
      <c r="D58" s="38"/>
      <c r="E58" s="39"/>
      <c r="F58" s="19"/>
      <c r="G58" s="21"/>
      <c r="H58" s="19"/>
      <c r="I58" s="21"/>
      <c r="J58" s="21"/>
      <c r="K58" s="19"/>
      <c r="L58" s="19"/>
      <c r="M58" s="19"/>
      <c r="N58" s="21"/>
      <c r="O58" s="46"/>
      <c r="P58" s="48"/>
      <c r="Q58" s="32"/>
    </row>
    <row r="59" spans="1:17" ht="12.75">
      <c r="A59" s="284" t="s">
        <v>132</v>
      </c>
      <c r="B59" s="284"/>
      <c r="C59" s="284"/>
      <c r="D59" s="284"/>
      <c r="E59" s="19"/>
      <c r="F59" s="19"/>
      <c r="G59" s="21"/>
      <c r="H59" s="19"/>
      <c r="I59" s="21"/>
      <c r="J59" s="21"/>
      <c r="K59" s="19"/>
      <c r="L59" s="19"/>
      <c r="M59" s="19"/>
      <c r="N59" s="21"/>
      <c r="O59" s="46"/>
      <c r="P59" s="49"/>
      <c r="Q59" s="32"/>
    </row>
    <row r="60" spans="1:17" ht="13.5" thickBot="1">
      <c r="A60" s="20"/>
      <c r="B60" s="19"/>
      <c r="C60" s="19"/>
      <c r="D60" s="38"/>
      <c r="E60" s="19"/>
      <c r="F60" s="19"/>
      <c r="G60" s="21"/>
      <c r="H60" s="19"/>
      <c r="I60" s="21"/>
      <c r="J60" s="21"/>
      <c r="K60" s="19"/>
      <c r="L60" s="19"/>
      <c r="M60" s="19"/>
      <c r="N60" s="21"/>
      <c r="O60" s="46"/>
      <c r="P60" s="49"/>
      <c r="Q60" s="32"/>
    </row>
    <row r="61" spans="1:17" ht="13.5" thickBot="1">
      <c r="A61" s="109" t="s">
        <v>9</v>
      </c>
      <c r="B61" s="182" t="s">
        <v>277</v>
      </c>
      <c r="C61" s="108" t="s">
        <v>49</v>
      </c>
      <c r="D61" s="180">
        <v>1997</v>
      </c>
      <c r="E61" s="258" t="s">
        <v>158</v>
      </c>
      <c r="F61" s="138"/>
      <c r="G61" s="181">
        <v>10</v>
      </c>
      <c r="H61" s="182">
        <v>19</v>
      </c>
      <c r="I61" s="183">
        <v>820</v>
      </c>
      <c r="J61" s="184">
        <v>10</v>
      </c>
      <c r="K61" s="182">
        <f aca="true" t="shared" si="10" ref="K61:K66">G61*3</f>
        <v>30</v>
      </c>
      <c r="L61" s="182">
        <f aca="true" t="shared" si="11" ref="L61:L66">H61*1.5</f>
        <v>28.5</v>
      </c>
      <c r="M61" s="108">
        <f aca="true" t="shared" si="12" ref="M61:M66">IF(I61&lt;410,0,IF(I61&lt;750,(I61-400)/10,35+((I61-750)/10)*2))</f>
        <v>49</v>
      </c>
      <c r="N61" s="185">
        <f aca="true" t="shared" si="13" ref="N61:N66">J61*1.5</f>
        <v>15</v>
      </c>
      <c r="O61" s="68">
        <f>SUM(K61:N61)</f>
        <v>122.5</v>
      </c>
      <c r="P61" s="47"/>
      <c r="Q61" s="32"/>
    </row>
    <row r="62" spans="1:17" ht="13.5" thickBot="1">
      <c r="A62" s="190" t="s">
        <v>10</v>
      </c>
      <c r="B62" s="13"/>
      <c r="C62" s="14"/>
      <c r="D62" s="25"/>
      <c r="E62" s="92"/>
      <c r="F62" s="60"/>
      <c r="G62" s="84"/>
      <c r="H62" s="13"/>
      <c r="I62" s="15"/>
      <c r="J62" s="73"/>
      <c r="K62" s="13">
        <f t="shared" si="10"/>
        <v>0</v>
      </c>
      <c r="L62" s="13">
        <f t="shared" si="11"/>
        <v>0</v>
      </c>
      <c r="M62" s="14">
        <f t="shared" si="12"/>
        <v>0</v>
      </c>
      <c r="N62" s="27">
        <f t="shared" si="13"/>
        <v>0</v>
      </c>
      <c r="O62" s="68"/>
      <c r="P62" s="47"/>
      <c r="Q62" s="32"/>
    </row>
    <row r="63" spans="1:17" ht="13.5" thickBot="1">
      <c r="A63" s="191" t="s">
        <v>11</v>
      </c>
      <c r="B63" s="170"/>
      <c r="C63" s="173"/>
      <c r="D63" s="249"/>
      <c r="E63" s="250"/>
      <c r="F63" s="165"/>
      <c r="G63" s="84"/>
      <c r="H63" s="13"/>
      <c r="I63" s="15"/>
      <c r="J63" s="73"/>
      <c r="K63" s="13">
        <f t="shared" si="10"/>
        <v>0</v>
      </c>
      <c r="L63" s="13">
        <f t="shared" si="11"/>
        <v>0</v>
      </c>
      <c r="M63" s="14">
        <f t="shared" si="12"/>
        <v>0</v>
      </c>
      <c r="N63" s="27">
        <f t="shared" si="13"/>
        <v>0</v>
      </c>
      <c r="O63" s="68"/>
      <c r="P63" s="47"/>
      <c r="Q63" s="32"/>
    </row>
    <row r="64" spans="1:17" ht="13.5" thickBot="1">
      <c r="A64" s="112" t="s">
        <v>12</v>
      </c>
      <c r="B64" s="170"/>
      <c r="C64" s="173"/>
      <c r="D64" s="249"/>
      <c r="E64" s="250"/>
      <c r="F64" s="165"/>
      <c r="G64" s="84"/>
      <c r="H64" s="13"/>
      <c r="I64" s="15"/>
      <c r="J64" s="73"/>
      <c r="K64" s="13">
        <f t="shared" si="10"/>
        <v>0</v>
      </c>
      <c r="L64" s="13">
        <f t="shared" si="11"/>
        <v>0</v>
      </c>
      <c r="M64" s="14">
        <f t="shared" si="12"/>
        <v>0</v>
      </c>
      <c r="N64" s="27">
        <f t="shared" si="13"/>
        <v>0</v>
      </c>
      <c r="O64" s="68"/>
      <c r="P64" s="47"/>
      <c r="Q64" s="32"/>
    </row>
    <row r="65" spans="1:17" ht="13.5" thickBot="1">
      <c r="A65" s="112" t="s">
        <v>13</v>
      </c>
      <c r="B65" s="170"/>
      <c r="C65" s="173"/>
      <c r="D65" s="249"/>
      <c r="E65" s="250"/>
      <c r="F65" s="165"/>
      <c r="G65" s="84"/>
      <c r="H65" s="13"/>
      <c r="I65" s="15"/>
      <c r="J65" s="73"/>
      <c r="K65" s="13">
        <f t="shared" si="10"/>
        <v>0</v>
      </c>
      <c r="L65" s="13">
        <f t="shared" si="11"/>
        <v>0</v>
      </c>
      <c r="M65" s="14">
        <f t="shared" si="12"/>
        <v>0</v>
      </c>
      <c r="N65" s="27">
        <f t="shared" si="13"/>
        <v>0</v>
      </c>
      <c r="O65" s="68"/>
      <c r="P65" s="47"/>
      <c r="Q65" s="32"/>
    </row>
    <row r="66" spans="1:17" ht="13.5" thickBot="1">
      <c r="A66" s="192" t="s">
        <v>14</v>
      </c>
      <c r="B66" s="76"/>
      <c r="C66" s="74"/>
      <c r="D66" s="75"/>
      <c r="E66" s="97"/>
      <c r="F66" s="81"/>
      <c r="G66" s="85"/>
      <c r="H66" s="76"/>
      <c r="I66" s="77"/>
      <c r="J66" s="78"/>
      <c r="K66" s="76">
        <f t="shared" si="10"/>
        <v>0</v>
      </c>
      <c r="L66" s="76">
        <f t="shared" si="11"/>
        <v>0</v>
      </c>
      <c r="M66" s="74">
        <f t="shared" si="12"/>
        <v>0</v>
      </c>
      <c r="N66" s="86">
        <f t="shared" si="13"/>
        <v>0</v>
      </c>
      <c r="O66" s="87"/>
      <c r="P66" s="47"/>
      <c r="Q66" s="32"/>
    </row>
    <row r="67" spans="1:17" ht="12.75">
      <c r="A67" s="20"/>
      <c r="B67" s="52"/>
      <c r="C67" s="52"/>
      <c r="D67" s="53"/>
      <c r="E67" s="52"/>
      <c r="F67" s="52"/>
      <c r="G67" s="54"/>
      <c r="H67" s="52"/>
      <c r="I67" s="54"/>
      <c r="J67" s="54"/>
      <c r="K67" s="52"/>
      <c r="L67" s="52"/>
      <c r="M67" s="52"/>
      <c r="N67" s="54"/>
      <c r="O67" s="55"/>
      <c r="P67" s="47"/>
      <c r="Q67" s="32"/>
    </row>
    <row r="68" spans="4:17" ht="12.75">
      <c r="D68" s="19"/>
      <c r="E68" s="19"/>
      <c r="H68" s="19"/>
      <c r="P68" s="47"/>
      <c r="Q68" s="32"/>
    </row>
    <row r="69" spans="4:17" ht="12.75">
      <c r="D69" s="19"/>
      <c r="E69" s="19"/>
      <c r="H69" s="19"/>
      <c r="P69" s="47"/>
      <c r="Q69" s="32"/>
    </row>
    <row r="70" spans="1:17" ht="12.75" customHeight="1">
      <c r="A70" s="280"/>
      <c r="B70" s="280"/>
      <c r="C70" s="280"/>
      <c r="D70" s="280"/>
      <c r="E70" s="280"/>
      <c r="F70" s="280"/>
      <c r="G70" s="280"/>
      <c r="H70" s="280"/>
      <c r="I70" s="280"/>
      <c r="J70" s="280"/>
      <c r="K70" s="22"/>
      <c r="L70" s="22"/>
      <c r="M70" s="22"/>
      <c r="N70" s="22"/>
      <c r="O70" s="22"/>
      <c r="P70" s="48"/>
      <c r="Q70" s="32"/>
    </row>
    <row r="71" spans="1:17" ht="12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48"/>
      <c r="Q71" s="32"/>
    </row>
    <row r="72" spans="1:17" ht="12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48"/>
      <c r="Q72" s="32"/>
    </row>
    <row r="73" spans="1:17" ht="12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48"/>
      <c r="Q73" s="32"/>
    </row>
    <row r="74" spans="1:17" ht="12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48"/>
      <c r="Q74" s="32"/>
    </row>
    <row r="75" spans="1:17" ht="12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48"/>
      <c r="Q75" s="32"/>
    </row>
    <row r="76" spans="1:17" ht="12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48"/>
      <c r="Q76" s="32"/>
    </row>
    <row r="77" spans="1:17" ht="12.75">
      <c r="A77" s="20"/>
      <c r="B77" s="19"/>
      <c r="C77" s="19"/>
      <c r="D77" s="19"/>
      <c r="E77" s="19"/>
      <c r="F77" s="19"/>
      <c r="G77" s="21"/>
      <c r="H77" s="19"/>
      <c r="I77" s="21"/>
      <c r="J77" s="21"/>
      <c r="K77" s="19" t="e">
        <f>#REF!*2.25</f>
        <v>#REF!</v>
      </c>
      <c r="L77" s="19">
        <f>G77*1.4</f>
        <v>0</v>
      </c>
      <c r="M77" s="19">
        <f>IF(I77&lt;410,0,IF(I77&lt;750,(I77-400)/10,35+((I77-750)/10)*2))</f>
        <v>0</v>
      </c>
      <c r="N77" s="21">
        <f>J77</f>
        <v>0</v>
      </c>
      <c r="O77" s="46"/>
      <c r="P77" s="49"/>
      <c r="Q77" s="32"/>
    </row>
    <row r="78" spans="1:17" ht="12.75">
      <c r="A78" s="20"/>
      <c r="B78" s="19"/>
      <c r="C78" s="19"/>
      <c r="D78" s="19"/>
      <c r="E78" s="19"/>
      <c r="F78" s="19"/>
      <c r="G78" s="19"/>
      <c r="H78" s="19"/>
      <c r="I78" s="21"/>
      <c r="J78" s="50"/>
      <c r="K78" s="19"/>
      <c r="L78" s="19">
        <f>G78*1.4</f>
        <v>0</v>
      </c>
      <c r="M78" s="19">
        <f>IF(I78&lt;410,0,IF(I78&lt;750,(I78-400)/10,35+((I78-750)/10)*2))</f>
        <v>0</v>
      </c>
      <c r="N78" s="21">
        <f>J78</f>
        <v>0</v>
      </c>
      <c r="O78" s="46"/>
      <c r="P78" s="49"/>
      <c r="Q78" s="33"/>
    </row>
    <row r="79" spans="4:17" ht="12.75">
      <c r="D79" s="19"/>
      <c r="E79" s="19"/>
      <c r="H79" s="19"/>
      <c r="P79" s="48"/>
      <c r="Q79" s="32"/>
    </row>
    <row r="80" spans="4:17" ht="13.5" thickBot="1">
      <c r="D80" s="19"/>
      <c r="E80" s="19"/>
      <c r="H80" s="19"/>
      <c r="P80" s="47"/>
      <c r="Q80" s="32"/>
    </row>
    <row r="81" spans="1:17" ht="13.5" thickBot="1">
      <c r="A81" s="285" t="s">
        <v>60</v>
      </c>
      <c r="B81" s="286"/>
      <c r="C81" s="287"/>
      <c r="D81" s="19"/>
      <c r="E81" s="19"/>
      <c r="P81" s="47"/>
      <c r="Q81" s="32"/>
    </row>
    <row r="82" spans="4:17" ht="13.5" thickBot="1">
      <c r="D82" s="19"/>
      <c r="E82" s="19"/>
      <c r="P82" s="48"/>
      <c r="Q82" s="32"/>
    </row>
    <row r="83" spans="1:17" ht="12.75">
      <c r="A83" s="288" t="s">
        <v>67</v>
      </c>
      <c r="B83" s="289"/>
      <c r="C83" s="289"/>
      <c r="D83" s="289"/>
      <c r="E83" s="42" t="e">
        <f>O24+#REF!+#REF!</f>
        <v>#REF!</v>
      </c>
      <c r="P83" s="47"/>
      <c r="Q83" s="32"/>
    </row>
    <row r="84" spans="1:17" ht="12.75">
      <c r="A84" s="290" t="s">
        <v>54</v>
      </c>
      <c r="B84" s="291"/>
      <c r="C84" s="291"/>
      <c r="D84" s="291"/>
      <c r="E84" s="43" t="e">
        <f>O26+O28+#REF!</f>
        <v>#REF!</v>
      </c>
      <c r="P84" s="48"/>
      <c r="Q84" s="32"/>
    </row>
    <row r="85" spans="1:16" ht="12.75">
      <c r="A85" s="290" t="s">
        <v>56</v>
      </c>
      <c r="B85" s="291"/>
      <c r="C85" s="291"/>
      <c r="D85" s="291"/>
      <c r="E85" s="43" t="e">
        <f>O9+#REF!+#REF!</f>
        <v>#REF!</v>
      </c>
      <c r="P85" s="20"/>
    </row>
    <row r="86" spans="1:16" ht="12.75">
      <c r="A86" s="290" t="s">
        <v>55</v>
      </c>
      <c r="B86" s="291"/>
      <c r="C86" s="291"/>
      <c r="D86" s="291"/>
      <c r="E86" s="43" t="e">
        <f>#REF!+#REF!+#REF!</f>
        <v>#REF!</v>
      </c>
      <c r="P86" s="20"/>
    </row>
    <row r="87" spans="1:16" ht="12.75">
      <c r="A87" s="290" t="s">
        <v>69</v>
      </c>
      <c r="B87" s="291"/>
      <c r="C87" s="291"/>
      <c r="D87" s="291"/>
      <c r="E87" s="43" t="e">
        <f>#REF!+O21+#REF!</f>
        <v>#REF!</v>
      </c>
      <c r="P87" s="20"/>
    </row>
    <row r="88" spans="1:5" ht="13.5" thickBot="1">
      <c r="A88" s="290" t="s">
        <v>51</v>
      </c>
      <c r="B88" s="291"/>
      <c r="C88" s="291"/>
      <c r="D88" s="291"/>
      <c r="E88" s="43" t="e">
        <f>O19+O22+#REF!</f>
        <v>#REF!</v>
      </c>
    </row>
    <row r="89" spans="1:16" ht="13.5" thickTop="1">
      <c r="A89" s="290" t="s">
        <v>66</v>
      </c>
      <c r="B89" s="291"/>
      <c r="C89" s="291"/>
      <c r="D89" s="291"/>
      <c r="E89" s="41" t="e">
        <f>#REF!+#REF!+O8</f>
        <v>#REF!</v>
      </c>
      <c r="P89" s="51"/>
    </row>
    <row r="90" spans="1:16" ht="13.5" thickBot="1">
      <c r="A90" s="290" t="s">
        <v>52</v>
      </c>
      <c r="B90" s="291"/>
      <c r="C90" s="291"/>
      <c r="D90" s="291"/>
      <c r="E90" s="43" t="e">
        <f>O7+#REF!+#REF!</f>
        <v>#REF!</v>
      </c>
      <c r="P90" s="44"/>
    </row>
    <row r="91" spans="1:5" ht="13.5" thickTop="1">
      <c r="A91" s="290" t="s">
        <v>57</v>
      </c>
      <c r="B91" s="291"/>
      <c r="C91" s="291"/>
      <c r="D91" s="291"/>
      <c r="E91" s="43" t="e">
        <f>#REF!+#REF!+#REF!</f>
        <v>#REF!</v>
      </c>
    </row>
    <row r="92" spans="1:5" ht="12.75" hidden="1">
      <c r="A92" s="290" t="s">
        <v>53</v>
      </c>
      <c r="B92" s="291"/>
      <c r="C92" s="291"/>
      <c r="D92" s="291"/>
      <c r="E92" s="43" t="e">
        <f>#REF!+#REF!+#REF!</f>
        <v>#REF!</v>
      </c>
    </row>
    <row r="93" spans="1:5" ht="12.75" hidden="1">
      <c r="A93" s="290" t="s">
        <v>65</v>
      </c>
      <c r="B93" s="291"/>
      <c r="C93" s="291"/>
      <c r="D93" s="291"/>
      <c r="E93" s="43" t="e">
        <f>#REF!+#REF!+O20</f>
        <v>#REF!</v>
      </c>
    </row>
    <row r="94" spans="1:5" ht="12.75" hidden="1">
      <c r="A94" s="290" t="s">
        <v>61</v>
      </c>
      <c r="B94" s="291"/>
      <c r="C94" s="291"/>
      <c r="D94" s="291"/>
      <c r="E94" s="43" t="e">
        <f>#REF!+#REF!+#REF!</f>
        <v>#REF!</v>
      </c>
    </row>
    <row r="95" spans="1:5" ht="12.75" hidden="1">
      <c r="A95" s="290" t="s">
        <v>63</v>
      </c>
      <c r="B95" s="291"/>
      <c r="C95" s="291"/>
      <c r="D95" s="291"/>
      <c r="E95" s="43" t="e">
        <f>O27+#REF!+#REF!</f>
        <v>#REF!</v>
      </c>
    </row>
    <row r="96" spans="1:5" ht="12.75" hidden="1">
      <c r="A96" s="290" t="s">
        <v>64</v>
      </c>
      <c r="B96" s="291"/>
      <c r="C96" s="291"/>
      <c r="D96" s="291"/>
      <c r="E96" s="43" t="e">
        <f>#REF!+#REF!+#REF!</f>
        <v>#REF!</v>
      </c>
    </row>
    <row r="97" spans="1:5" ht="12.75" hidden="1">
      <c r="A97" s="290" t="s">
        <v>68</v>
      </c>
      <c r="B97" s="291"/>
      <c r="C97" s="291"/>
      <c r="D97" s="291"/>
      <c r="E97" s="41" t="e">
        <f>#REF!+#REF!+#REF!</f>
        <v>#REF!</v>
      </c>
    </row>
    <row r="98" spans="1:5" ht="12.75" hidden="1">
      <c r="A98" s="293" t="s">
        <v>62</v>
      </c>
      <c r="B98" s="294"/>
      <c r="C98" s="294"/>
      <c r="D98" s="294"/>
      <c r="E98" s="56" t="e">
        <f>#REF!+#REF!+#REF!</f>
        <v>#REF!</v>
      </c>
    </row>
    <row r="99" spans="1:5" ht="12.75" hidden="1">
      <c r="A99" s="295"/>
      <c r="B99" s="295"/>
      <c r="C99" s="295"/>
      <c r="D99" s="295"/>
      <c r="E99" s="59"/>
    </row>
    <row r="100" spans="1:5" ht="12.75" hidden="1">
      <c r="A100" s="292"/>
      <c r="B100" s="292"/>
      <c r="C100" s="292"/>
      <c r="D100" s="292"/>
      <c r="E100" s="58"/>
    </row>
    <row r="101" spans="1:5" ht="12.75" hidden="1">
      <c r="A101" s="292"/>
      <c r="B101" s="292"/>
      <c r="C101" s="292"/>
      <c r="D101" s="292"/>
      <c r="E101" s="57"/>
    </row>
    <row r="102" spans="1:5" ht="12.75" hidden="1">
      <c r="A102" s="292"/>
      <c r="B102" s="292"/>
      <c r="C102" s="292"/>
      <c r="D102" s="292"/>
      <c r="E102" s="57"/>
    </row>
    <row r="103" spans="1:5" ht="12.75" hidden="1">
      <c r="A103" s="292"/>
      <c r="B103" s="292"/>
      <c r="C103" s="292"/>
      <c r="D103" s="292"/>
      <c r="E103" s="57"/>
    </row>
    <row r="104" spans="1:5" ht="12.75" hidden="1">
      <c r="A104" s="292"/>
      <c r="B104" s="292"/>
      <c r="C104" s="292"/>
      <c r="D104" s="292"/>
      <c r="E104" s="57"/>
    </row>
    <row r="105" spans="1:5" ht="12.75" hidden="1">
      <c r="A105" s="292"/>
      <c r="B105" s="292"/>
      <c r="C105" s="292"/>
      <c r="D105" s="292"/>
      <c r="E105" s="57"/>
    </row>
    <row r="106" ht="12.75" hidden="1"/>
    <row r="107" ht="12.75" hidden="1"/>
    <row r="108" ht="12.75" hidden="1"/>
    <row r="109" ht="12.75" hidden="1"/>
    <row r="110" ht="12.75" hidden="1"/>
    <row r="111" ht="12.75" hidden="1"/>
  </sheetData>
  <sheetProtection/>
  <mergeCells count="30">
    <mergeCell ref="A97:D97"/>
    <mergeCell ref="A98:D98"/>
    <mergeCell ref="A99:D99"/>
    <mergeCell ref="A100:D100"/>
    <mergeCell ref="A105:D105"/>
    <mergeCell ref="A101:D101"/>
    <mergeCell ref="A102:D102"/>
    <mergeCell ref="A103:D103"/>
    <mergeCell ref="A104:D104"/>
    <mergeCell ref="A94:D94"/>
    <mergeCell ref="A95:D95"/>
    <mergeCell ref="A96:D96"/>
    <mergeCell ref="A89:D89"/>
    <mergeCell ref="A90:D90"/>
    <mergeCell ref="A91:D91"/>
    <mergeCell ref="A92:D92"/>
    <mergeCell ref="A81:C81"/>
    <mergeCell ref="A83:D83"/>
    <mergeCell ref="A84:D84"/>
    <mergeCell ref="A93:D93"/>
    <mergeCell ref="A85:D85"/>
    <mergeCell ref="A86:D86"/>
    <mergeCell ref="A87:D87"/>
    <mergeCell ref="A88:D88"/>
    <mergeCell ref="A1:O1"/>
    <mergeCell ref="L5:N5"/>
    <mergeCell ref="A3:J3"/>
    <mergeCell ref="A70:J70"/>
    <mergeCell ref="G5:J5"/>
    <mergeCell ref="A59:D59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2" fitToWidth="1" horizontalDpi="300" verticalDpi="3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9"/>
  <sheetViews>
    <sheetView zoomScale="80" zoomScaleNormal="80" zoomScalePageLayoutView="0" workbookViewId="0" topLeftCell="A1">
      <selection activeCell="U16" sqref="U16"/>
    </sheetView>
  </sheetViews>
  <sheetFormatPr defaultColWidth="9.00390625" defaultRowHeight="12.75"/>
  <cols>
    <col min="1" max="1" width="7.00390625" style="7" bestFit="1" customWidth="1"/>
    <col min="2" max="2" width="14.125" style="0" bestFit="1" customWidth="1"/>
    <col min="3" max="3" width="8.375" style="0" bestFit="1" customWidth="1"/>
    <col min="4" max="4" width="14.00390625" style="0" customWidth="1"/>
    <col min="5" max="5" width="47.25390625" style="0" customWidth="1"/>
    <col min="6" max="6" width="5.375" style="0" hidden="1" customWidth="1"/>
    <col min="7" max="7" width="6.625" style="16" customWidth="1"/>
    <col min="8" max="8" width="5.875" style="0" customWidth="1"/>
    <col min="9" max="9" width="9.125" style="16" customWidth="1"/>
    <col min="10" max="10" width="10.375" style="16" customWidth="1"/>
    <col min="11" max="11" width="9.25390625" style="0" hidden="1" customWidth="1"/>
    <col min="12" max="12" width="5.875" style="0" hidden="1" customWidth="1"/>
    <col min="13" max="13" width="8.625" style="0" hidden="1" customWidth="1"/>
    <col min="14" max="14" width="10.00390625" style="17" hidden="1" customWidth="1"/>
    <col min="15" max="15" width="12.75390625" style="18" customWidth="1"/>
    <col min="16" max="16" width="14.00390625" style="7" hidden="1" customWidth="1"/>
    <col min="17" max="17" width="10.125" style="29" hidden="1" customWidth="1"/>
    <col min="18" max="16384" width="9.125" style="34" customWidth="1"/>
  </cols>
  <sheetData>
    <row r="1" spans="1:15" ht="20.25">
      <c r="A1" s="275" t="s">
        <v>129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ht="18" customHeight="1"/>
    <row r="3" spans="1:15" ht="18" customHeight="1">
      <c r="A3" s="280" t="s">
        <v>131</v>
      </c>
      <c r="B3" s="280"/>
      <c r="C3" s="280"/>
      <c r="D3" s="280"/>
      <c r="E3" s="280"/>
      <c r="F3" s="280"/>
      <c r="G3" s="280"/>
      <c r="H3" s="280"/>
      <c r="I3" s="280"/>
      <c r="J3" s="280"/>
      <c r="K3" s="22"/>
      <c r="L3" s="22"/>
      <c r="M3" s="22"/>
      <c r="N3" s="22"/>
      <c r="O3" s="22"/>
    </row>
    <row r="4" spans="1:15" ht="21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7" ht="13.5" thickTop="1">
      <c r="A5" s="226"/>
      <c r="B5" s="213"/>
      <c r="C5" s="70"/>
      <c r="D5" s="71"/>
      <c r="E5" s="193"/>
      <c r="F5" s="79"/>
      <c r="G5" s="281" t="s">
        <v>32</v>
      </c>
      <c r="H5" s="282"/>
      <c r="I5" s="282"/>
      <c r="J5" s="283"/>
      <c r="K5" s="82"/>
      <c r="L5" s="277" t="s">
        <v>33</v>
      </c>
      <c r="M5" s="278"/>
      <c r="N5" s="279"/>
      <c r="O5" s="66" t="s">
        <v>34</v>
      </c>
      <c r="P5" s="8" t="s">
        <v>35</v>
      </c>
      <c r="Q5" s="30" t="s">
        <v>35</v>
      </c>
    </row>
    <row r="6" spans="1:17" ht="27.75" customHeight="1" thickBot="1">
      <c r="A6" s="227" t="s">
        <v>36</v>
      </c>
      <c r="B6" s="214" t="s">
        <v>38</v>
      </c>
      <c r="C6" s="9" t="s">
        <v>39</v>
      </c>
      <c r="D6" s="10" t="s">
        <v>50</v>
      </c>
      <c r="E6" s="194" t="s">
        <v>79</v>
      </c>
      <c r="F6" s="80" t="s">
        <v>37</v>
      </c>
      <c r="G6" s="83" t="s">
        <v>42</v>
      </c>
      <c r="H6" s="69" t="s">
        <v>40</v>
      </c>
      <c r="I6" s="11" t="s">
        <v>41</v>
      </c>
      <c r="J6" s="72" t="s">
        <v>72</v>
      </c>
      <c r="K6" s="69" t="s">
        <v>42</v>
      </c>
      <c r="L6" s="62" t="s">
        <v>40</v>
      </c>
      <c r="M6" s="45" t="s">
        <v>41</v>
      </c>
      <c r="N6" s="61" t="s">
        <v>72</v>
      </c>
      <c r="O6" s="67" t="s">
        <v>43</v>
      </c>
      <c r="P6" s="28" t="s">
        <v>59</v>
      </c>
      <c r="Q6" s="31" t="s">
        <v>58</v>
      </c>
    </row>
    <row r="7" spans="1:17" ht="13.5" thickBot="1">
      <c r="A7" s="151" t="s">
        <v>9</v>
      </c>
      <c r="B7" s="245" t="s">
        <v>215</v>
      </c>
      <c r="C7" s="108" t="s">
        <v>171</v>
      </c>
      <c r="D7" s="180">
        <v>1998</v>
      </c>
      <c r="E7" s="229" t="s">
        <v>83</v>
      </c>
      <c r="F7" s="60"/>
      <c r="G7" s="84">
        <v>25</v>
      </c>
      <c r="H7" s="13">
        <v>32</v>
      </c>
      <c r="I7" s="15">
        <v>800</v>
      </c>
      <c r="J7" s="73">
        <v>36</v>
      </c>
      <c r="K7" s="13">
        <f aca="true" t="shared" si="0" ref="K7:K38">G7*3</f>
        <v>75</v>
      </c>
      <c r="L7" s="13">
        <f aca="true" t="shared" si="1" ref="L7:L38">H7*1.5</f>
        <v>48</v>
      </c>
      <c r="M7" s="14">
        <f aca="true" t="shared" si="2" ref="M7:M38">IF(I7&lt;410,0,IF(I7&lt;750,(I7-400)/10,35+((I7-750)/10)*2))</f>
        <v>45</v>
      </c>
      <c r="N7" s="27">
        <f aca="true" t="shared" si="3" ref="N7:N38">J7*1.5</f>
        <v>54</v>
      </c>
      <c r="O7" s="68">
        <f aca="true" t="shared" si="4" ref="O7:O38">SUM(K7:N7)</f>
        <v>222</v>
      </c>
      <c r="P7" s="13">
        <f>M7*1.4</f>
        <v>62.99999999999999</v>
      </c>
      <c r="Q7" s="14" t="e">
        <f>IF(#REF!&lt;410,0,IF(#REF!&lt;750,(#REF!-400)/10,35+((#REF!-750)/10)*2))</f>
        <v>#REF!</v>
      </c>
    </row>
    <row r="8" spans="1:17" ht="12" customHeight="1" thickBot="1">
      <c r="A8" s="151" t="s">
        <v>10</v>
      </c>
      <c r="B8" s="215" t="s">
        <v>201</v>
      </c>
      <c r="C8" s="14" t="s">
        <v>202</v>
      </c>
      <c r="D8" s="25">
        <v>1995</v>
      </c>
      <c r="E8" s="224" t="s">
        <v>195</v>
      </c>
      <c r="F8" s="60"/>
      <c r="G8" s="84">
        <v>21</v>
      </c>
      <c r="H8" s="13">
        <v>38</v>
      </c>
      <c r="I8" s="15">
        <v>830</v>
      </c>
      <c r="J8" s="73">
        <v>32</v>
      </c>
      <c r="K8" s="13">
        <f t="shared" si="0"/>
        <v>63</v>
      </c>
      <c r="L8" s="13">
        <f t="shared" si="1"/>
        <v>57</v>
      </c>
      <c r="M8" s="14">
        <f t="shared" si="2"/>
        <v>51</v>
      </c>
      <c r="N8" s="27">
        <f t="shared" si="3"/>
        <v>48</v>
      </c>
      <c r="O8" s="68">
        <f t="shared" si="4"/>
        <v>219</v>
      </c>
      <c r="P8" s="13">
        <f>M8*1.4</f>
        <v>71.39999999999999</v>
      </c>
      <c r="Q8" s="14" t="e">
        <f>IF(#REF!&lt;410,0,IF(#REF!&lt;750,(#REF!-400)/10,35+((#REF!-750)/10)*2))</f>
        <v>#REF!</v>
      </c>
    </row>
    <row r="9" spans="1:18" ht="13.5" thickBot="1">
      <c r="A9" s="151" t="s">
        <v>11</v>
      </c>
      <c r="B9" s="215" t="s">
        <v>213</v>
      </c>
      <c r="C9" s="14" t="s">
        <v>165</v>
      </c>
      <c r="D9" s="25">
        <v>1997</v>
      </c>
      <c r="E9" s="224" t="s">
        <v>174</v>
      </c>
      <c r="F9" s="60"/>
      <c r="G9" s="84">
        <v>22</v>
      </c>
      <c r="H9" s="13">
        <v>31</v>
      </c>
      <c r="I9" s="15">
        <v>780</v>
      </c>
      <c r="J9" s="73">
        <v>43</v>
      </c>
      <c r="K9" s="13">
        <f t="shared" si="0"/>
        <v>66</v>
      </c>
      <c r="L9" s="13">
        <f t="shared" si="1"/>
        <v>46.5</v>
      </c>
      <c r="M9" s="14">
        <f t="shared" si="2"/>
        <v>41</v>
      </c>
      <c r="N9" s="27">
        <f t="shared" si="3"/>
        <v>64.5</v>
      </c>
      <c r="O9" s="68">
        <f t="shared" si="4"/>
        <v>218</v>
      </c>
      <c r="P9" s="13">
        <f>M9*1.4</f>
        <v>57.4</v>
      </c>
      <c r="Q9" s="14" t="e">
        <f>IF(#REF!&lt;410,0,IF(#REF!&lt;750,(#REF!-400)/10,35+((#REF!-750)/10)*2))</f>
        <v>#REF!</v>
      </c>
      <c r="R9" s="35"/>
    </row>
    <row r="10" spans="1:18" ht="13.5" thickBot="1">
      <c r="A10" s="151" t="s">
        <v>12</v>
      </c>
      <c r="B10" s="215" t="s">
        <v>210</v>
      </c>
      <c r="C10" s="14" t="s">
        <v>168</v>
      </c>
      <c r="D10" s="25">
        <v>1994</v>
      </c>
      <c r="E10" s="95" t="s">
        <v>192</v>
      </c>
      <c r="F10" s="60"/>
      <c r="G10" s="84">
        <v>21</v>
      </c>
      <c r="H10" s="13">
        <v>32</v>
      </c>
      <c r="I10" s="15">
        <v>820</v>
      </c>
      <c r="J10" s="73">
        <v>38</v>
      </c>
      <c r="K10" s="13">
        <f t="shared" si="0"/>
        <v>63</v>
      </c>
      <c r="L10" s="13">
        <f t="shared" si="1"/>
        <v>48</v>
      </c>
      <c r="M10" s="14">
        <f t="shared" si="2"/>
        <v>49</v>
      </c>
      <c r="N10" s="27">
        <f t="shared" si="3"/>
        <v>57</v>
      </c>
      <c r="O10" s="68">
        <f t="shared" si="4"/>
        <v>217</v>
      </c>
      <c r="P10" s="13"/>
      <c r="Q10" s="14"/>
      <c r="R10" s="35"/>
    </row>
    <row r="11" spans="1:17" ht="13.5" thickBot="1">
      <c r="A11" s="312" t="s">
        <v>13</v>
      </c>
      <c r="B11" s="301" t="s">
        <v>151</v>
      </c>
      <c r="C11" s="302" t="s">
        <v>49</v>
      </c>
      <c r="D11" s="303">
        <v>1994</v>
      </c>
      <c r="E11" s="266" t="s">
        <v>135</v>
      </c>
      <c r="F11" s="304"/>
      <c r="G11" s="305">
        <v>30</v>
      </c>
      <c r="H11" s="306">
        <v>23</v>
      </c>
      <c r="I11" s="307">
        <v>810</v>
      </c>
      <c r="J11" s="308">
        <v>28</v>
      </c>
      <c r="K11" s="306">
        <f t="shared" si="0"/>
        <v>90</v>
      </c>
      <c r="L11" s="306">
        <f t="shared" si="1"/>
        <v>34.5</v>
      </c>
      <c r="M11" s="302">
        <f t="shared" si="2"/>
        <v>47</v>
      </c>
      <c r="N11" s="309">
        <f t="shared" si="3"/>
        <v>42</v>
      </c>
      <c r="O11" s="310">
        <f t="shared" si="4"/>
        <v>213.5</v>
      </c>
      <c r="P11" s="47"/>
      <c r="Q11" s="32"/>
    </row>
    <row r="12" spans="1:17" ht="13.5" thickBot="1">
      <c r="A12" s="312" t="s">
        <v>14</v>
      </c>
      <c r="B12" s="301" t="s">
        <v>258</v>
      </c>
      <c r="C12" s="302" t="s">
        <v>247</v>
      </c>
      <c r="D12" s="303">
        <v>1997</v>
      </c>
      <c r="E12" s="266" t="s">
        <v>135</v>
      </c>
      <c r="F12" s="304"/>
      <c r="G12" s="305">
        <v>25</v>
      </c>
      <c r="H12" s="306">
        <v>28</v>
      </c>
      <c r="I12" s="307">
        <v>770</v>
      </c>
      <c r="J12" s="308">
        <v>36</v>
      </c>
      <c r="K12" s="306">
        <f t="shared" si="0"/>
        <v>75</v>
      </c>
      <c r="L12" s="306">
        <f t="shared" si="1"/>
        <v>42</v>
      </c>
      <c r="M12" s="302">
        <f t="shared" si="2"/>
        <v>39</v>
      </c>
      <c r="N12" s="309">
        <f t="shared" si="3"/>
        <v>54</v>
      </c>
      <c r="O12" s="310">
        <f t="shared" si="4"/>
        <v>210</v>
      </c>
      <c r="P12" s="47"/>
      <c r="Q12" s="32"/>
    </row>
    <row r="13" spans="1:17" ht="13.5" thickBot="1">
      <c r="A13" s="151" t="s">
        <v>15</v>
      </c>
      <c r="B13" s="215" t="s">
        <v>170</v>
      </c>
      <c r="C13" s="14" t="s">
        <v>149</v>
      </c>
      <c r="D13" s="25">
        <v>1994</v>
      </c>
      <c r="E13" s="224" t="s">
        <v>194</v>
      </c>
      <c r="F13" s="60"/>
      <c r="G13" s="84">
        <v>23</v>
      </c>
      <c r="H13" s="13">
        <v>26</v>
      </c>
      <c r="I13" s="15">
        <v>910</v>
      </c>
      <c r="J13" s="73">
        <v>23</v>
      </c>
      <c r="K13" s="13">
        <f t="shared" si="0"/>
        <v>69</v>
      </c>
      <c r="L13" s="13">
        <f t="shared" si="1"/>
        <v>39</v>
      </c>
      <c r="M13" s="14">
        <f t="shared" si="2"/>
        <v>67</v>
      </c>
      <c r="N13" s="27">
        <f t="shared" si="3"/>
        <v>34.5</v>
      </c>
      <c r="O13" s="68">
        <f t="shared" si="4"/>
        <v>209.5</v>
      </c>
      <c r="P13" s="47"/>
      <c r="Q13" s="32"/>
    </row>
    <row r="14" spans="1:17" ht="13.5" thickBot="1">
      <c r="A14" s="151" t="s">
        <v>16</v>
      </c>
      <c r="B14" s="215" t="s">
        <v>166</v>
      </c>
      <c r="C14" s="14" t="s">
        <v>167</v>
      </c>
      <c r="D14" s="25">
        <v>1995</v>
      </c>
      <c r="E14" s="224" t="s">
        <v>83</v>
      </c>
      <c r="F14" s="60"/>
      <c r="G14" s="84">
        <v>23</v>
      </c>
      <c r="H14" s="13">
        <v>27</v>
      </c>
      <c r="I14" s="15">
        <v>780</v>
      </c>
      <c r="J14" s="73">
        <v>39</v>
      </c>
      <c r="K14" s="13">
        <f t="shared" si="0"/>
        <v>69</v>
      </c>
      <c r="L14" s="13">
        <f t="shared" si="1"/>
        <v>40.5</v>
      </c>
      <c r="M14" s="14">
        <f t="shared" si="2"/>
        <v>41</v>
      </c>
      <c r="N14" s="27">
        <f t="shared" si="3"/>
        <v>58.5</v>
      </c>
      <c r="O14" s="68">
        <f t="shared" si="4"/>
        <v>209</v>
      </c>
      <c r="P14" s="47"/>
      <c r="Q14" s="32"/>
    </row>
    <row r="15" spans="1:17" ht="13.5" thickBot="1">
      <c r="A15" s="312" t="s">
        <v>17</v>
      </c>
      <c r="B15" s="301" t="s">
        <v>259</v>
      </c>
      <c r="C15" s="302" t="s">
        <v>150</v>
      </c>
      <c r="D15" s="303">
        <v>1994</v>
      </c>
      <c r="E15" s="266" t="s">
        <v>135</v>
      </c>
      <c r="F15" s="304" t="s">
        <v>28</v>
      </c>
      <c r="G15" s="305">
        <v>21</v>
      </c>
      <c r="H15" s="306">
        <v>21</v>
      </c>
      <c r="I15" s="307">
        <v>820</v>
      </c>
      <c r="J15" s="308">
        <v>41</v>
      </c>
      <c r="K15" s="306">
        <f t="shared" si="0"/>
        <v>63</v>
      </c>
      <c r="L15" s="306">
        <f t="shared" si="1"/>
        <v>31.5</v>
      </c>
      <c r="M15" s="302">
        <f t="shared" si="2"/>
        <v>49</v>
      </c>
      <c r="N15" s="309">
        <f t="shared" si="3"/>
        <v>61.5</v>
      </c>
      <c r="O15" s="310">
        <f t="shared" si="4"/>
        <v>205</v>
      </c>
      <c r="P15" s="47"/>
      <c r="Q15" s="32"/>
    </row>
    <row r="16" spans="1:17" ht="13.5" thickBot="1">
      <c r="A16" s="151" t="s">
        <v>18</v>
      </c>
      <c r="B16" s="216" t="s">
        <v>136</v>
      </c>
      <c r="C16" s="12" t="s">
        <v>148</v>
      </c>
      <c r="D16" s="26">
        <v>1994</v>
      </c>
      <c r="E16" s="224" t="s">
        <v>133</v>
      </c>
      <c r="F16" s="60"/>
      <c r="G16" s="84">
        <v>22</v>
      </c>
      <c r="H16" s="13">
        <v>25</v>
      </c>
      <c r="I16" s="15">
        <v>760</v>
      </c>
      <c r="J16" s="73">
        <v>43</v>
      </c>
      <c r="K16" s="13">
        <f t="shared" si="0"/>
        <v>66</v>
      </c>
      <c r="L16" s="13">
        <f t="shared" si="1"/>
        <v>37.5</v>
      </c>
      <c r="M16" s="14">
        <f t="shared" si="2"/>
        <v>37</v>
      </c>
      <c r="N16" s="27">
        <f t="shared" si="3"/>
        <v>64.5</v>
      </c>
      <c r="O16" s="68">
        <f t="shared" si="4"/>
        <v>205</v>
      </c>
      <c r="P16" s="47"/>
      <c r="Q16" s="32"/>
    </row>
    <row r="17" spans="1:17" ht="13.5" thickBot="1">
      <c r="A17" s="151" t="s">
        <v>19</v>
      </c>
      <c r="B17" s="215" t="s">
        <v>216</v>
      </c>
      <c r="C17" s="14" t="s">
        <v>46</v>
      </c>
      <c r="D17" s="25">
        <v>1996</v>
      </c>
      <c r="E17" s="224" t="s">
        <v>83</v>
      </c>
      <c r="F17" s="60"/>
      <c r="G17" s="84">
        <v>21</v>
      </c>
      <c r="H17" s="13">
        <v>25</v>
      </c>
      <c r="I17" s="15">
        <v>840</v>
      </c>
      <c r="J17" s="73">
        <v>33</v>
      </c>
      <c r="K17" s="13">
        <f t="shared" si="0"/>
        <v>63</v>
      </c>
      <c r="L17" s="13">
        <f t="shared" si="1"/>
        <v>37.5</v>
      </c>
      <c r="M17" s="14">
        <f t="shared" si="2"/>
        <v>53</v>
      </c>
      <c r="N17" s="27">
        <f t="shared" si="3"/>
        <v>49.5</v>
      </c>
      <c r="O17" s="68">
        <f t="shared" si="4"/>
        <v>203</v>
      </c>
      <c r="P17" s="47"/>
      <c r="Q17" s="32"/>
    </row>
    <row r="18" spans="1:17" ht="13.5" thickBot="1">
      <c r="A18" s="151" t="s">
        <v>20</v>
      </c>
      <c r="B18" s="215" t="s">
        <v>234</v>
      </c>
      <c r="C18" s="14" t="s">
        <v>233</v>
      </c>
      <c r="D18" s="25">
        <v>1997</v>
      </c>
      <c r="E18" s="224" t="s">
        <v>157</v>
      </c>
      <c r="F18" s="60" t="s">
        <v>28</v>
      </c>
      <c r="G18" s="84">
        <v>22</v>
      </c>
      <c r="H18" s="13">
        <v>31</v>
      </c>
      <c r="I18" s="15">
        <v>790</v>
      </c>
      <c r="J18" s="73">
        <v>31</v>
      </c>
      <c r="K18" s="13">
        <f t="shared" si="0"/>
        <v>66</v>
      </c>
      <c r="L18" s="13">
        <f t="shared" si="1"/>
        <v>46.5</v>
      </c>
      <c r="M18" s="14">
        <f t="shared" si="2"/>
        <v>43</v>
      </c>
      <c r="N18" s="27">
        <f t="shared" si="3"/>
        <v>46.5</v>
      </c>
      <c r="O18" s="68">
        <f t="shared" si="4"/>
        <v>202</v>
      </c>
      <c r="P18" s="47"/>
      <c r="Q18" s="32"/>
    </row>
    <row r="19" spans="1:17" ht="13.5" thickBot="1">
      <c r="A19" s="151" t="s">
        <v>21</v>
      </c>
      <c r="B19" s="215" t="s">
        <v>217</v>
      </c>
      <c r="C19" s="14" t="s">
        <v>44</v>
      </c>
      <c r="D19" s="25">
        <v>1995</v>
      </c>
      <c r="E19" s="224" t="s">
        <v>83</v>
      </c>
      <c r="F19" s="60" t="s">
        <v>24</v>
      </c>
      <c r="G19" s="84">
        <v>23</v>
      </c>
      <c r="H19" s="13">
        <v>29</v>
      </c>
      <c r="I19" s="15">
        <v>780</v>
      </c>
      <c r="J19" s="73">
        <v>30</v>
      </c>
      <c r="K19" s="13">
        <f t="shared" si="0"/>
        <v>69</v>
      </c>
      <c r="L19" s="13">
        <f t="shared" si="1"/>
        <v>43.5</v>
      </c>
      <c r="M19" s="14">
        <f t="shared" si="2"/>
        <v>41</v>
      </c>
      <c r="N19" s="27">
        <f t="shared" si="3"/>
        <v>45</v>
      </c>
      <c r="O19" s="68">
        <f t="shared" si="4"/>
        <v>198.5</v>
      </c>
      <c r="P19" s="47"/>
      <c r="Q19" s="32"/>
    </row>
    <row r="20" spans="1:17" ht="13.5" thickBot="1">
      <c r="A20" s="151" t="s">
        <v>22</v>
      </c>
      <c r="B20" s="216" t="s">
        <v>200</v>
      </c>
      <c r="C20" s="12" t="s">
        <v>46</v>
      </c>
      <c r="D20" s="26">
        <v>1997</v>
      </c>
      <c r="E20" s="224" t="s">
        <v>194</v>
      </c>
      <c r="F20" s="60"/>
      <c r="G20" s="84">
        <v>19</v>
      </c>
      <c r="H20" s="13">
        <v>33</v>
      </c>
      <c r="I20" s="15">
        <v>750</v>
      </c>
      <c r="J20" s="73">
        <v>36</v>
      </c>
      <c r="K20" s="13">
        <f t="shared" si="0"/>
        <v>57</v>
      </c>
      <c r="L20" s="13">
        <f t="shared" si="1"/>
        <v>49.5</v>
      </c>
      <c r="M20" s="14">
        <f t="shared" si="2"/>
        <v>35</v>
      </c>
      <c r="N20" s="27">
        <f t="shared" si="3"/>
        <v>54</v>
      </c>
      <c r="O20" s="68">
        <f t="shared" si="4"/>
        <v>195.5</v>
      </c>
      <c r="P20" s="47"/>
      <c r="Q20" s="32"/>
    </row>
    <row r="21" spans="1:17" ht="13.5" thickBot="1">
      <c r="A21" s="151" t="s">
        <v>23</v>
      </c>
      <c r="B21" s="215" t="s">
        <v>147</v>
      </c>
      <c r="C21" s="14" t="s">
        <v>47</v>
      </c>
      <c r="D21" s="25">
        <v>1994</v>
      </c>
      <c r="E21" s="224" t="s">
        <v>157</v>
      </c>
      <c r="F21" s="60"/>
      <c r="G21" s="84">
        <v>24</v>
      </c>
      <c r="H21" s="13">
        <v>16</v>
      </c>
      <c r="I21" s="15">
        <v>790</v>
      </c>
      <c r="J21" s="73">
        <v>35</v>
      </c>
      <c r="K21" s="13">
        <f t="shared" si="0"/>
        <v>72</v>
      </c>
      <c r="L21" s="13">
        <f t="shared" si="1"/>
        <v>24</v>
      </c>
      <c r="M21" s="14">
        <f t="shared" si="2"/>
        <v>43</v>
      </c>
      <c r="N21" s="27">
        <f t="shared" si="3"/>
        <v>52.5</v>
      </c>
      <c r="O21" s="68">
        <f t="shared" si="4"/>
        <v>191.5</v>
      </c>
      <c r="P21" s="47"/>
      <c r="Q21" s="32"/>
    </row>
    <row r="22" spans="1:17" ht="13.5" thickBot="1">
      <c r="A22" s="151" t="s">
        <v>24</v>
      </c>
      <c r="B22" s="215" t="s">
        <v>232</v>
      </c>
      <c r="C22" s="14" t="s">
        <v>233</v>
      </c>
      <c r="D22" s="25">
        <v>1996</v>
      </c>
      <c r="E22" s="224" t="s">
        <v>157</v>
      </c>
      <c r="F22" s="60"/>
      <c r="G22" s="84">
        <v>19</v>
      </c>
      <c r="H22" s="13">
        <v>26</v>
      </c>
      <c r="I22" s="15">
        <v>780</v>
      </c>
      <c r="J22" s="73">
        <v>36</v>
      </c>
      <c r="K22" s="13">
        <f t="shared" si="0"/>
        <v>57</v>
      </c>
      <c r="L22" s="13">
        <f t="shared" si="1"/>
        <v>39</v>
      </c>
      <c r="M22" s="14">
        <f t="shared" si="2"/>
        <v>41</v>
      </c>
      <c r="N22" s="27">
        <f t="shared" si="3"/>
        <v>54</v>
      </c>
      <c r="O22" s="68">
        <f t="shared" si="4"/>
        <v>191</v>
      </c>
      <c r="P22" s="48"/>
      <c r="Q22" s="32"/>
    </row>
    <row r="23" spans="1:17" s="40" customFormat="1" ht="13.5" thickBot="1">
      <c r="A23" s="151" t="s">
        <v>25</v>
      </c>
      <c r="B23" s="215" t="s">
        <v>242</v>
      </c>
      <c r="C23" s="14" t="s">
        <v>46</v>
      </c>
      <c r="D23" s="25">
        <v>1996</v>
      </c>
      <c r="E23" s="224" t="s">
        <v>158</v>
      </c>
      <c r="F23" s="60" t="s">
        <v>28</v>
      </c>
      <c r="G23" s="84">
        <v>24</v>
      </c>
      <c r="H23" s="13">
        <v>21</v>
      </c>
      <c r="I23" s="15">
        <v>810</v>
      </c>
      <c r="J23" s="73">
        <v>26</v>
      </c>
      <c r="K23" s="13">
        <f t="shared" si="0"/>
        <v>72</v>
      </c>
      <c r="L23" s="13">
        <f t="shared" si="1"/>
        <v>31.5</v>
      </c>
      <c r="M23" s="14">
        <f t="shared" si="2"/>
        <v>47</v>
      </c>
      <c r="N23" s="27">
        <f t="shared" si="3"/>
        <v>39</v>
      </c>
      <c r="O23" s="68">
        <f t="shared" si="4"/>
        <v>189.5</v>
      </c>
      <c r="P23" s="63"/>
      <c r="Q23" s="36"/>
    </row>
    <row r="24" spans="1:17" ht="13.5" thickBot="1">
      <c r="A24" s="151" t="s">
        <v>26</v>
      </c>
      <c r="B24" s="216" t="s">
        <v>237</v>
      </c>
      <c r="C24" s="12" t="s">
        <v>229</v>
      </c>
      <c r="D24" s="26">
        <v>1995</v>
      </c>
      <c r="E24" s="95" t="s">
        <v>198</v>
      </c>
      <c r="F24" s="60"/>
      <c r="G24" s="84">
        <v>20</v>
      </c>
      <c r="H24" s="13">
        <v>29</v>
      </c>
      <c r="I24" s="15">
        <v>840</v>
      </c>
      <c r="J24" s="73">
        <v>21</v>
      </c>
      <c r="K24" s="13">
        <f t="shared" si="0"/>
        <v>60</v>
      </c>
      <c r="L24" s="13">
        <f t="shared" si="1"/>
        <v>43.5</v>
      </c>
      <c r="M24" s="14">
        <f t="shared" si="2"/>
        <v>53</v>
      </c>
      <c r="N24" s="27">
        <f t="shared" si="3"/>
        <v>31.5</v>
      </c>
      <c r="O24" s="68">
        <f t="shared" si="4"/>
        <v>188</v>
      </c>
      <c r="P24" s="64"/>
      <c r="Q24" s="32"/>
    </row>
    <row r="25" spans="1:17" ht="13.5" thickBot="1">
      <c r="A25" s="151" t="s">
        <v>27</v>
      </c>
      <c r="B25" s="215" t="s">
        <v>244</v>
      </c>
      <c r="C25" s="14" t="s">
        <v>245</v>
      </c>
      <c r="D25" s="25">
        <v>1997</v>
      </c>
      <c r="E25" s="224" t="s">
        <v>158</v>
      </c>
      <c r="F25" s="60"/>
      <c r="G25" s="84">
        <v>16</v>
      </c>
      <c r="H25" s="13">
        <v>26</v>
      </c>
      <c r="I25" s="15">
        <v>840</v>
      </c>
      <c r="J25" s="73">
        <v>32</v>
      </c>
      <c r="K25" s="13">
        <f t="shared" si="0"/>
        <v>48</v>
      </c>
      <c r="L25" s="13">
        <f t="shared" si="1"/>
        <v>39</v>
      </c>
      <c r="M25" s="14">
        <f t="shared" si="2"/>
        <v>53</v>
      </c>
      <c r="N25" s="27">
        <f t="shared" si="3"/>
        <v>48</v>
      </c>
      <c r="O25" s="68">
        <f t="shared" si="4"/>
        <v>188</v>
      </c>
      <c r="P25" s="64"/>
      <c r="Q25" s="32"/>
    </row>
    <row r="26" spans="1:17" ht="13.5" thickBot="1">
      <c r="A26" s="151" t="s">
        <v>28</v>
      </c>
      <c r="B26" s="215" t="s">
        <v>243</v>
      </c>
      <c r="C26" s="14" t="s">
        <v>169</v>
      </c>
      <c r="D26" s="25">
        <v>1998</v>
      </c>
      <c r="E26" s="224" t="s">
        <v>158</v>
      </c>
      <c r="F26" s="60"/>
      <c r="G26" s="84">
        <v>19</v>
      </c>
      <c r="H26" s="13">
        <v>19</v>
      </c>
      <c r="I26" s="15">
        <v>770</v>
      </c>
      <c r="J26" s="73">
        <v>41</v>
      </c>
      <c r="K26" s="13">
        <f t="shared" si="0"/>
        <v>57</v>
      </c>
      <c r="L26" s="13">
        <f t="shared" si="1"/>
        <v>28.5</v>
      </c>
      <c r="M26" s="14">
        <f t="shared" si="2"/>
        <v>39</v>
      </c>
      <c r="N26" s="27">
        <f t="shared" si="3"/>
        <v>61.5</v>
      </c>
      <c r="O26" s="68">
        <f t="shared" si="4"/>
        <v>186</v>
      </c>
      <c r="P26" s="48"/>
      <c r="Q26" s="32"/>
    </row>
    <row r="27" spans="1:17" ht="13.5" thickBot="1">
      <c r="A27" s="225" t="s">
        <v>29</v>
      </c>
      <c r="B27" s="215" t="s">
        <v>209</v>
      </c>
      <c r="C27" s="14" t="s">
        <v>47</v>
      </c>
      <c r="D27" s="25">
        <v>1997</v>
      </c>
      <c r="E27" s="95" t="s">
        <v>192</v>
      </c>
      <c r="F27" s="165" t="s">
        <v>19</v>
      </c>
      <c r="G27" s="169">
        <v>21</v>
      </c>
      <c r="H27" s="170">
        <v>23</v>
      </c>
      <c r="I27" s="171">
        <v>780</v>
      </c>
      <c r="J27" s="172">
        <v>27</v>
      </c>
      <c r="K27" s="13">
        <f t="shared" si="0"/>
        <v>63</v>
      </c>
      <c r="L27" s="13">
        <f t="shared" si="1"/>
        <v>34.5</v>
      </c>
      <c r="M27" s="14">
        <f t="shared" si="2"/>
        <v>41</v>
      </c>
      <c r="N27" s="27">
        <f t="shared" si="3"/>
        <v>40.5</v>
      </c>
      <c r="O27" s="68">
        <f t="shared" si="4"/>
        <v>179</v>
      </c>
      <c r="P27" s="48"/>
      <c r="Q27" s="32"/>
    </row>
    <row r="28" spans="1:17" s="40" customFormat="1" ht="13.5" thickBot="1">
      <c r="A28" s="122" t="s">
        <v>30</v>
      </c>
      <c r="B28" s="215" t="s">
        <v>278</v>
      </c>
      <c r="C28" s="14" t="s">
        <v>247</v>
      </c>
      <c r="D28" s="25">
        <v>1996</v>
      </c>
      <c r="E28" s="224" t="s">
        <v>134</v>
      </c>
      <c r="F28" s="60"/>
      <c r="G28" s="84">
        <v>17</v>
      </c>
      <c r="H28" s="13">
        <v>31</v>
      </c>
      <c r="I28" s="15">
        <v>820</v>
      </c>
      <c r="J28" s="73">
        <v>21</v>
      </c>
      <c r="K28" s="13">
        <f t="shared" si="0"/>
        <v>51</v>
      </c>
      <c r="L28" s="13">
        <f t="shared" si="1"/>
        <v>46.5</v>
      </c>
      <c r="M28" s="14">
        <f t="shared" si="2"/>
        <v>49</v>
      </c>
      <c r="N28" s="27">
        <f t="shared" si="3"/>
        <v>31.5</v>
      </c>
      <c r="O28" s="68">
        <f t="shared" si="4"/>
        <v>178</v>
      </c>
      <c r="P28" s="65"/>
      <c r="Q28" s="37"/>
    </row>
    <row r="29" spans="1:17" ht="13.5" thickBot="1">
      <c r="A29" s="151" t="s">
        <v>97</v>
      </c>
      <c r="B29" s="215" t="s">
        <v>199</v>
      </c>
      <c r="C29" s="14" t="s">
        <v>47</v>
      </c>
      <c r="D29" s="25">
        <v>1996</v>
      </c>
      <c r="E29" s="224" t="s">
        <v>194</v>
      </c>
      <c r="F29" s="166"/>
      <c r="G29" s="175">
        <v>21</v>
      </c>
      <c r="H29" s="176">
        <v>25</v>
      </c>
      <c r="I29" s="177">
        <v>660</v>
      </c>
      <c r="J29" s="178">
        <v>31</v>
      </c>
      <c r="K29" s="13">
        <f t="shared" si="0"/>
        <v>63</v>
      </c>
      <c r="L29" s="13">
        <f t="shared" si="1"/>
        <v>37.5</v>
      </c>
      <c r="M29" s="14">
        <f t="shared" si="2"/>
        <v>26</v>
      </c>
      <c r="N29" s="27">
        <f t="shared" si="3"/>
        <v>46.5</v>
      </c>
      <c r="O29" s="68">
        <f t="shared" si="4"/>
        <v>173</v>
      </c>
      <c r="P29" s="34"/>
      <c r="Q29" s="34"/>
    </row>
    <row r="30" spans="1:17" ht="13.5" thickBot="1">
      <c r="A30" s="312" t="s">
        <v>98</v>
      </c>
      <c r="B30" s="301" t="s">
        <v>172</v>
      </c>
      <c r="C30" s="302" t="s">
        <v>173</v>
      </c>
      <c r="D30" s="303">
        <v>1996</v>
      </c>
      <c r="E30" s="266" t="s">
        <v>135</v>
      </c>
      <c r="F30" s="304"/>
      <c r="G30" s="305">
        <v>14</v>
      </c>
      <c r="H30" s="306">
        <v>25</v>
      </c>
      <c r="I30" s="307">
        <v>880</v>
      </c>
      <c r="J30" s="308">
        <v>21</v>
      </c>
      <c r="K30" s="306">
        <f t="shared" si="0"/>
        <v>42</v>
      </c>
      <c r="L30" s="306">
        <f t="shared" si="1"/>
        <v>37.5</v>
      </c>
      <c r="M30" s="302">
        <f t="shared" si="2"/>
        <v>61</v>
      </c>
      <c r="N30" s="309">
        <f t="shared" si="3"/>
        <v>31.5</v>
      </c>
      <c r="O30" s="310">
        <f t="shared" si="4"/>
        <v>172</v>
      </c>
      <c r="P30" s="34"/>
      <c r="Q30" s="34"/>
    </row>
    <row r="31" spans="1:17" ht="13.5" thickBot="1">
      <c r="A31" s="151" t="s">
        <v>99</v>
      </c>
      <c r="B31" s="215" t="s">
        <v>230</v>
      </c>
      <c r="C31" s="255" t="s">
        <v>231</v>
      </c>
      <c r="D31" s="25">
        <v>1995</v>
      </c>
      <c r="E31" s="224" t="s">
        <v>157</v>
      </c>
      <c r="F31" s="60"/>
      <c r="G31" s="84">
        <v>15</v>
      </c>
      <c r="H31" s="13">
        <v>15</v>
      </c>
      <c r="I31" s="15">
        <v>810</v>
      </c>
      <c r="J31" s="73">
        <v>36</v>
      </c>
      <c r="K31" s="13">
        <f t="shared" si="0"/>
        <v>45</v>
      </c>
      <c r="L31" s="13">
        <f t="shared" si="1"/>
        <v>22.5</v>
      </c>
      <c r="M31" s="14">
        <f t="shared" si="2"/>
        <v>47</v>
      </c>
      <c r="N31" s="27">
        <f t="shared" si="3"/>
        <v>54</v>
      </c>
      <c r="O31" s="68">
        <f t="shared" si="4"/>
        <v>168.5</v>
      </c>
      <c r="P31" s="34"/>
      <c r="Q31" s="34"/>
    </row>
    <row r="32" spans="1:17" ht="13.5" thickBot="1">
      <c r="A32" s="151" t="s">
        <v>100</v>
      </c>
      <c r="B32" s="215" t="s">
        <v>206</v>
      </c>
      <c r="C32" s="14" t="s">
        <v>44</v>
      </c>
      <c r="D32" s="25">
        <v>1996</v>
      </c>
      <c r="E32" s="95" t="s">
        <v>192</v>
      </c>
      <c r="F32" s="60"/>
      <c r="G32" s="84">
        <v>13</v>
      </c>
      <c r="H32" s="13">
        <v>31</v>
      </c>
      <c r="I32" s="15">
        <v>810</v>
      </c>
      <c r="J32" s="73">
        <v>24</v>
      </c>
      <c r="K32" s="13">
        <f t="shared" si="0"/>
        <v>39</v>
      </c>
      <c r="L32" s="13">
        <f t="shared" si="1"/>
        <v>46.5</v>
      </c>
      <c r="M32" s="14">
        <f t="shared" si="2"/>
        <v>47</v>
      </c>
      <c r="N32" s="27">
        <f t="shared" si="3"/>
        <v>36</v>
      </c>
      <c r="O32" s="68">
        <f t="shared" si="4"/>
        <v>168.5</v>
      </c>
      <c r="P32" s="47"/>
      <c r="Q32" s="32"/>
    </row>
    <row r="33" spans="1:17" ht="13.5" thickBot="1">
      <c r="A33" s="151" t="s">
        <v>101</v>
      </c>
      <c r="B33" s="215" t="s">
        <v>246</v>
      </c>
      <c r="C33" s="255" t="s">
        <v>247</v>
      </c>
      <c r="D33" s="25">
        <v>1995</v>
      </c>
      <c r="E33" s="224" t="s">
        <v>133</v>
      </c>
      <c r="F33" s="60"/>
      <c r="G33" s="84">
        <v>14</v>
      </c>
      <c r="H33" s="13">
        <v>31</v>
      </c>
      <c r="I33" s="15">
        <v>710</v>
      </c>
      <c r="J33" s="73">
        <v>32</v>
      </c>
      <c r="K33" s="13">
        <f t="shared" si="0"/>
        <v>42</v>
      </c>
      <c r="L33" s="13">
        <f t="shared" si="1"/>
        <v>46.5</v>
      </c>
      <c r="M33" s="14">
        <f t="shared" si="2"/>
        <v>31</v>
      </c>
      <c r="N33" s="27">
        <f t="shared" si="3"/>
        <v>48</v>
      </c>
      <c r="O33" s="68">
        <f t="shared" si="4"/>
        <v>167.5</v>
      </c>
      <c r="P33" s="47"/>
      <c r="Q33" s="32"/>
    </row>
    <row r="34" spans="1:17" ht="13.5" thickBot="1">
      <c r="A34" s="151" t="s">
        <v>102</v>
      </c>
      <c r="B34" s="215" t="s">
        <v>267</v>
      </c>
      <c r="C34" s="14" t="s">
        <v>168</v>
      </c>
      <c r="D34" s="25">
        <v>1996</v>
      </c>
      <c r="E34" s="224" t="s">
        <v>134</v>
      </c>
      <c r="F34" s="60"/>
      <c r="G34" s="84">
        <v>17</v>
      </c>
      <c r="H34" s="212">
        <v>22</v>
      </c>
      <c r="I34" s="15">
        <v>830</v>
      </c>
      <c r="J34" s="73">
        <v>21</v>
      </c>
      <c r="K34" s="13">
        <f t="shared" si="0"/>
        <v>51</v>
      </c>
      <c r="L34" s="13">
        <f t="shared" si="1"/>
        <v>33</v>
      </c>
      <c r="M34" s="14">
        <f t="shared" si="2"/>
        <v>51</v>
      </c>
      <c r="N34" s="27">
        <f t="shared" si="3"/>
        <v>31.5</v>
      </c>
      <c r="O34" s="68">
        <f t="shared" si="4"/>
        <v>166.5</v>
      </c>
      <c r="P34" s="47"/>
      <c r="Q34" s="32"/>
    </row>
    <row r="35" spans="1:17" ht="13.5" thickBot="1">
      <c r="A35" s="151" t="s">
        <v>103</v>
      </c>
      <c r="B35" s="215" t="s">
        <v>223</v>
      </c>
      <c r="C35" s="14" t="s">
        <v>224</v>
      </c>
      <c r="D35" s="25">
        <v>1995</v>
      </c>
      <c r="E35" s="224" t="s">
        <v>193</v>
      </c>
      <c r="F35" s="60"/>
      <c r="G35" s="84">
        <v>18</v>
      </c>
      <c r="H35" s="13">
        <v>30</v>
      </c>
      <c r="I35" s="15">
        <v>760</v>
      </c>
      <c r="J35" s="73">
        <v>20</v>
      </c>
      <c r="K35" s="13">
        <f t="shared" si="0"/>
        <v>54</v>
      </c>
      <c r="L35" s="13">
        <f t="shared" si="1"/>
        <v>45</v>
      </c>
      <c r="M35" s="14">
        <f t="shared" si="2"/>
        <v>37</v>
      </c>
      <c r="N35" s="27">
        <f t="shared" si="3"/>
        <v>30</v>
      </c>
      <c r="O35" s="68">
        <f t="shared" si="4"/>
        <v>166</v>
      </c>
      <c r="P35" s="48"/>
      <c r="Q35" s="32"/>
    </row>
    <row r="36" spans="1:17" ht="13.5" thickBot="1">
      <c r="A36" s="151" t="s">
        <v>104</v>
      </c>
      <c r="B36" s="215" t="s">
        <v>249</v>
      </c>
      <c r="C36" s="14" t="s">
        <v>46</v>
      </c>
      <c r="D36" s="25">
        <v>1996</v>
      </c>
      <c r="E36" s="224" t="s">
        <v>133</v>
      </c>
      <c r="F36" s="60" t="s">
        <v>28</v>
      </c>
      <c r="G36" s="84">
        <v>18</v>
      </c>
      <c r="H36" s="13">
        <v>23</v>
      </c>
      <c r="I36" s="15">
        <v>730</v>
      </c>
      <c r="J36" s="73">
        <v>26</v>
      </c>
      <c r="K36" s="13">
        <f t="shared" si="0"/>
        <v>54</v>
      </c>
      <c r="L36" s="13">
        <f t="shared" si="1"/>
        <v>34.5</v>
      </c>
      <c r="M36" s="14">
        <f t="shared" si="2"/>
        <v>33</v>
      </c>
      <c r="N36" s="27">
        <f t="shared" si="3"/>
        <v>39</v>
      </c>
      <c r="O36" s="68">
        <f t="shared" si="4"/>
        <v>160.5</v>
      </c>
      <c r="P36" s="48"/>
      <c r="Q36" s="32"/>
    </row>
    <row r="37" spans="1:17" ht="13.5" thickBot="1">
      <c r="A37" s="151" t="s">
        <v>105</v>
      </c>
      <c r="B37" s="215" t="s">
        <v>265</v>
      </c>
      <c r="C37" s="14" t="s">
        <v>45</v>
      </c>
      <c r="D37" s="25">
        <v>1994</v>
      </c>
      <c r="E37" s="224" t="s">
        <v>266</v>
      </c>
      <c r="F37" s="60"/>
      <c r="G37" s="84">
        <v>19</v>
      </c>
      <c r="H37" s="13">
        <v>25</v>
      </c>
      <c r="I37" s="15">
        <v>720</v>
      </c>
      <c r="J37" s="73">
        <v>22</v>
      </c>
      <c r="K37" s="13">
        <f t="shared" si="0"/>
        <v>57</v>
      </c>
      <c r="L37" s="13">
        <f t="shared" si="1"/>
        <v>37.5</v>
      </c>
      <c r="M37" s="14">
        <f t="shared" si="2"/>
        <v>32</v>
      </c>
      <c r="N37" s="27">
        <f t="shared" si="3"/>
        <v>33</v>
      </c>
      <c r="O37" s="68">
        <f t="shared" si="4"/>
        <v>159.5</v>
      </c>
      <c r="P37" s="48"/>
      <c r="Q37" s="32"/>
    </row>
    <row r="38" spans="1:17" ht="13.5" thickBot="1">
      <c r="A38" s="151" t="s">
        <v>106</v>
      </c>
      <c r="B38" s="215" t="s">
        <v>227</v>
      </c>
      <c r="C38" s="14" t="s">
        <v>208</v>
      </c>
      <c r="D38" s="25">
        <v>1994</v>
      </c>
      <c r="E38" s="224" t="s">
        <v>193</v>
      </c>
      <c r="F38" s="60"/>
      <c r="G38" s="84">
        <v>13</v>
      </c>
      <c r="H38" s="13">
        <v>32</v>
      </c>
      <c r="I38" s="15">
        <v>760</v>
      </c>
      <c r="J38" s="73">
        <v>23</v>
      </c>
      <c r="K38" s="13">
        <f t="shared" si="0"/>
        <v>39</v>
      </c>
      <c r="L38" s="13">
        <f t="shared" si="1"/>
        <v>48</v>
      </c>
      <c r="M38" s="14">
        <f t="shared" si="2"/>
        <v>37</v>
      </c>
      <c r="N38" s="27">
        <f t="shared" si="3"/>
        <v>34.5</v>
      </c>
      <c r="O38" s="68">
        <f t="shared" si="4"/>
        <v>158.5</v>
      </c>
      <c r="P38" s="48"/>
      <c r="Q38" s="32"/>
    </row>
    <row r="39" spans="1:17" ht="13.5" thickBot="1">
      <c r="A39" s="151" t="s">
        <v>107</v>
      </c>
      <c r="B39" s="215" t="s">
        <v>214</v>
      </c>
      <c r="C39" s="14" t="s">
        <v>49</v>
      </c>
      <c r="D39" s="25">
        <v>1995</v>
      </c>
      <c r="E39" s="224" t="s">
        <v>174</v>
      </c>
      <c r="F39" s="60"/>
      <c r="G39" s="84">
        <v>18</v>
      </c>
      <c r="H39" s="13">
        <v>30</v>
      </c>
      <c r="I39" s="15">
        <v>710</v>
      </c>
      <c r="J39" s="73">
        <v>18</v>
      </c>
      <c r="K39" s="13">
        <f aca="true" t="shared" si="5" ref="K39:K70">G39*3</f>
        <v>54</v>
      </c>
      <c r="L39" s="13">
        <f aca="true" t="shared" si="6" ref="L39:L70">H39*1.5</f>
        <v>45</v>
      </c>
      <c r="M39" s="14">
        <f aca="true" t="shared" si="7" ref="M39:M70">IF(I39&lt;410,0,IF(I39&lt;750,(I39-400)/10,35+((I39-750)/10)*2))</f>
        <v>31</v>
      </c>
      <c r="N39" s="27">
        <f aca="true" t="shared" si="8" ref="N39:N70">J39*1.5</f>
        <v>27</v>
      </c>
      <c r="O39" s="68">
        <f aca="true" t="shared" si="9" ref="O39:O70">SUM(K39:N39)</f>
        <v>157</v>
      </c>
      <c r="P39" s="48"/>
      <c r="Q39" s="32"/>
    </row>
    <row r="40" spans="1:17" ht="13.5" thickBot="1">
      <c r="A40" s="151" t="s">
        <v>108</v>
      </c>
      <c r="B40" s="215" t="s">
        <v>212</v>
      </c>
      <c r="C40" s="14" t="s">
        <v>47</v>
      </c>
      <c r="D40" s="25">
        <v>1997</v>
      </c>
      <c r="E40" s="224" t="s">
        <v>174</v>
      </c>
      <c r="F40" s="60"/>
      <c r="G40" s="84">
        <v>20</v>
      </c>
      <c r="H40" s="13">
        <v>15</v>
      </c>
      <c r="I40" s="15">
        <v>690</v>
      </c>
      <c r="J40" s="73">
        <v>29</v>
      </c>
      <c r="K40" s="13">
        <f t="shared" si="5"/>
        <v>60</v>
      </c>
      <c r="L40" s="13">
        <f t="shared" si="6"/>
        <v>22.5</v>
      </c>
      <c r="M40" s="14">
        <f t="shared" si="7"/>
        <v>29</v>
      </c>
      <c r="N40" s="27">
        <f t="shared" si="8"/>
        <v>43.5</v>
      </c>
      <c r="O40" s="68">
        <f t="shared" si="9"/>
        <v>155</v>
      </c>
      <c r="P40" s="48"/>
      <c r="Q40" s="32"/>
    </row>
    <row r="41" spans="1:17" ht="13.5" thickBot="1">
      <c r="A41" s="151" t="s">
        <v>109</v>
      </c>
      <c r="B41" s="215" t="s">
        <v>248</v>
      </c>
      <c r="C41" s="14" t="s">
        <v>45</v>
      </c>
      <c r="D41" s="25">
        <v>1996</v>
      </c>
      <c r="E41" s="254" t="s">
        <v>133</v>
      </c>
      <c r="F41" s="60" t="s">
        <v>20</v>
      </c>
      <c r="G41" s="84">
        <v>16</v>
      </c>
      <c r="H41" s="13">
        <v>27</v>
      </c>
      <c r="I41" s="15">
        <v>810</v>
      </c>
      <c r="J41" s="73">
        <v>12</v>
      </c>
      <c r="K41" s="13">
        <f t="shared" si="5"/>
        <v>48</v>
      </c>
      <c r="L41" s="13">
        <f t="shared" si="6"/>
        <v>40.5</v>
      </c>
      <c r="M41" s="14">
        <f t="shared" si="7"/>
        <v>47</v>
      </c>
      <c r="N41" s="27">
        <f t="shared" si="8"/>
        <v>18</v>
      </c>
      <c r="O41" s="68">
        <f t="shared" si="9"/>
        <v>153.5</v>
      </c>
      <c r="P41" s="47"/>
      <c r="Q41" s="32"/>
    </row>
    <row r="42" spans="1:17" ht="13.5" thickBot="1">
      <c r="A42" s="151" t="s">
        <v>110</v>
      </c>
      <c r="B42" s="215" t="s">
        <v>238</v>
      </c>
      <c r="C42" s="14" t="s">
        <v>239</v>
      </c>
      <c r="D42" s="25">
        <v>1997</v>
      </c>
      <c r="E42" s="246" t="s">
        <v>198</v>
      </c>
      <c r="F42" s="60"/>
      <c r="G42" s="84">
        <v>14</v>
      </c>
      <c r="H42" s="13">
        <v>22</v>
      </c>
      <c r="I42" s="15">
        <v>790</v>
      </c>
      <c r="J42" s="73">
        <v>23</v>
      </c>
      <c r="K42" s="13">
        <f t="shared" si="5"/>
        <v>42</v>
      </c>
      <c r="L42" s="13">
        <f t="shared" si="6"/>
        <v>33</v>
      </c>
      <c r="M42" s="14">
        <f t="shared" si="7"/>
        <v>43</v>
      </c>
      <c r="N42" s="27">
        <f t="shared" si="8"/>
        <v>34.5</v>
      </c>
      <c r="O42" s="68">
        <f t="shared" si="9"/>
        <v>152.5</v>
      </c>
      <c r="P42" s="47"/>
      <c r="Q42" s="32"/>
    </row>
    <row r="43" spans="1:17" ht="13.5" thickBot="1">
      <c r="A43" s="151" t="s">
        <v>111</v>
      </c>
      <c r="B43" s="215" t="s">
        <v>271</v>
      </c>
      <c r="C43" s="14" t="s">
        <v>44</v>
      </c>
      <c r="D43" s="25">
        <v>1996</v>
      </c>
      <c r="E43" s="254" t="s">
        <v>61</v>
      </c>
      <c r="F43" s="60"/>
      <c r="G43" s="84">
        <v>17</v>
      </c>
      <c r="H43" s="13">
        <v>15</v>
      </c>
      <c r="I43" s="15">
        <v>820</v>
      </c>
      <c r="J43" s="73">
        <v>19</v>
      </c>
      <c r="K43" s="13">
        <f t="shared" si="5"/>
        <v>51</v>
      </c>
      <c r="L43" s="13">
        <f t="shared" si="6"/>
        <v>22.5</v>
      </c>
      <c r="M43" s="14">
        <f t="shared" si="7"/>
        <v>49</v>
      </c>
      <c r="N43" s="27">
        <f t="shared" si="8"/>
        <v>28.5</v>
      </c>
      <c r="O43" s="68">
        <f t="shared" si="9"/>
        <v>151</v>
      </c>
      <c r="P43" s="48"/>
      <c r="Q43" s="32"/>
    </row>
    <row r="44" spans="1:17" ht="13.5" thickBot="1">
      <c r="A44" s="151" t="s">
        <v>112</v>
      </c>
      <c r="B44" s="215" t="s">
        <v>207</v>
      </c>
      <c r="C44" s="14" t="s">
        <v>208</v>
      </c>
      <c r="D44" s="25">
        <v>1996</v>
      </c>
      <c r="E44" s="246" t="s">
        <v>192</v>
      </c>
      <c r="F44" s="60"/>
      <c r="G44" s="84">
        <v>16</v>
      </c>
      <c r="H44" s="13">
        <v>22</v>
      </c>
      <c r="I44" s="15">
        <v>800</v>
      </c>
      <c r="J44" s="73">
        <v>16</v>
      </c>
      <c r="K44" s="13">
        <f t="shared" si="5"/>
        <v>48</v>
      </c>
      <c r="L44" s="13">
        <f t="shared" si="6"/>
        <v>33</v>
      </c>
      <c r="M44" s="14">
        <f t="shared" si="7"/>
        <v>45</v>
      </c>
      <c r="N44" s="27">
        <f t="shared" si="8"/>
        <v>24</v>
      </c>
      <c r="O44" s="68">
        <f t="shared" si="9"/>
        <v>150</v>
      </c>
      <c r="P44" s="47"/>
      <c r="Q44" s="32"/>
    </row>
    <row r="45" spans="1:17" ht="13.5" thickBot="1">
      <c r="A45" s="151" t="s">
        <v>113</v>
      </c>
      <c r="B45" s="215" t="s">
        <v>270</v>
      </c>
      <c r="C45" s="14" t="s">
        <v>46</v>
      </c>
      <c r="D45" s="25">
        <v>1995</v>
      </c>
      <c r="E45" s="224" t="s">
        <v>134</v>
      </c>
      <c r="F45" s="60"/>
      <c r="G45" s="84">
        <v>16</v>
      </c>
      <c r="H45" s="13">
        <v>26</v>
      </c>
      <c r="I45" s="15">
        <v>800</v>
      </c>
      <c r="J45" s="73">
        <v>9</v>
      </c>
      <c r="K45" s="13">
        <f t="shared" si="5"/>
        <v>48</v>
      </c>
      <c r="L45" s="13">
        <f t="shared" si="6"/>
        <v>39</v>
      </c>
      <c r="M45" s="14">
        <f t="shared" si="7"/>
        <v>45</v>
      </c>
      <c r="N45" s="27">
        <f t="shared" si="8"/>
        <v>13.5</v>
      </c>
      <c r="O45" s="68">
        <f t="shared" si="9"/>
        <v>145.5</v>
      </c>
      <c r="P45" s="48"/>
      <c r="Q45" s="32"/>
    </row>
    <row r="46" spans="1:17" ht="13.5" thickBot="1">
      <c r="A46" s="151" t="s">
        <v>114</v>
      </c>
      <c r="B46" s="215" t="s">
        <v>228</v>
      </c>
      <c r="C46" s="14" t="s">
        <v>229</v>
      </c>
      <c r="D46" s="25">
        <v>1998</v>
      </c>
      <c r="E46" s="224" t="s">
        <v>193</v>
      </c>
      <c r="F46" s="60" t="s">
        <v>24</v>
      </c>
      <c r="G46" s="84">
        <v>16</v>
      </c>
      <c r="H46" s="13">
        <v>30</v>
      </c>
      <c r="I46" s="15">
        <v>680</v>
      </c>
      <c r="J46" s="73">
        <v>16</v>
      </c>
      <c r="K46" s="13">
        <f t="shared" si="5"/>
        <v>48</v>
      </c>
      <c r="L46" s="13">
        <f t="shared" si="6"/>
        <v>45</v>
      </c>
      <c r="M46" s="14">
        <f t="shared" si="7"/>
        <v>28</v>
      </c>
      <c r="N46" s="27">
        <f t="shared" si="8"/>
        <v>24</v>
      </c>
      <c r="O46" s="68">
        <f t="shared" si="9"/>
        <v>145</v>
      </c>
      <c r="P46" s="47"/>
      <c r="Q46" s="32"/>
    </row>
    <row r="47" spans="1:17" ht="13.5" thickBot="1">
      <c r="A47" s="151" t="s">
        <v>115</v>
      </c>
      <c r="B47" s="217" t="s">
        <v>253</v>
      </c>
      <c r="C47" s="167" t="s">
        <v>247</v>
      </c>
      <c r="D47" s="168">
        <v>1995</v>
      </c>
      <c r="E47" s="224" t="s">
        <v>197</v>
      </c>
      <c r="F47" s="60"/>
      <c r="G47" s="84">
        <v>18</v>
      </c>
      <c r="H47" s="13">
        <v>16</v>
      </c>
      <c r="I47" s="15">
        <v>800</v>
      </c>
      <c r="J47" s="73">
        <v>13</v>
      </c>
      <c r="K47" s="13">
        <f t="shared" si="5"/>
        <v>54</v>
      </c>
      <c r="L47" s="13">
        <f t="shared" si="6"/>
        <v>24</v>
      </c>
      <c r="M47" s="14">
        <f t="shared" si="7"/>
        <v>45</v>
      </c>
      <c r="N47" s="27">
        <f t="shared" si="8"/>
        <v>19.5</v>
      </c>
      <c r="O47" s="68">
        <f t="shared" si="9"/>
        <v>142.5</v>
      </c>
      <c r="P47" s="48"/>
      <c r="Q47" s="32"/>
    </row>
    <row r="48" spans="1:17" ht="13.5" thickBot="1">
      <c r="A48" s="151" t="s">
        <v>116</v>
      </c>
      <c r="B48" s="215" t="s">
        <v>256</v>
      </c>
      <c r="C48" s="14" t="s">
        <v>49</v>
      </c>
      <c r="D48" s="25">
        <v>1996</v>
      </c>
      <c r="E48" s="224" t="s">
        <v>197</v>
      </c>
      <c r="F48" s="60"/>
      <c r="G48" s="84">
        <v>16</v>
      </c>
      <c r="H48" s="13">
        <v>9</v>
      </c>
      <c r="I48" s="15">
        <v>780</v>
      </c>
      <c r="J48" s="73">
        <v>26</v>
      </c>
      <c r="K48" s="13">
        <f t="shared" si="5"/>
        <v>48</v>
      </c>
      <c r="L48" s="13">
        <f t="shared" si="6"/>
        <v>13.5</v>
      </c>
      <c r="M48" s="14">
        <f t="shared" si="7"/>
        <v>41</v>
      </c>
      <c r="N48" s="27">
        <f t="shared" si="8"/>
        <v>39</v>
      </c>
      <c r="O48" s="68">
        <f t="shared" si="9"/>
        <v>141.5</v>
      </c>
      <c r="P48" s="48"/>
      <c r="Q48" s="32"/>
    </row>
    <row r="49" spans="1:17" ht="13.5" thickBot="1">
      <c r="A49" s="225" t="s">
        <v>117</v>
      </c>
      <c r="B49" s="216" t="s">
        <v>257</v>
      </c>
      <c r="C49" s="12" t="s">
        <v>219</v>
      </c>
      <c r="D49" s="26">
        <v>1994</v>
      </c>
      <c r="E49" s="224" t="s">
        <v>197</v>
      </c>
      <c r="F49" s="165"/>
      <c r="G49" s="169">
        <v>14</v>
      </c>
      <c r="H49" s="170">
        <v>15</v>
      </c>
      <c r="I49" s="171">
        <v>810</v>
      </c>
      <c r="J49" s="172">
        <v>20</v>
      </c>
      <c r="K49" s="13">
        <f t="shared" si="5"/>
        <v>42</v>
      </c>
      <c r="L49" s="13">
        <f t="shared" si="6"/>
        <v>22.5</v>
      </c>
      <c r="M49" s="14">
        <f t="shared" si="7"/>
        <v>47</v>
      </c>
      <c r="N49" s="27">
        <f t="shared" si="8"/>
        <v>30</v>
      </c>
      <c r="O49" s="68">
        <f t="shared" si="9"/>
        <v>141.5</v>
      </c>
      <c r="P49" s="47"/>
      <c r="Q49" s="32"/>
    </row>
    <row r="50" spans="1:17" ht="13.5" thickBot="1">
      <c r="A50" s="122" t="s">
        <v>118</v>
      </c>
      <c r="B50" s="215" t="s">
        <v>262</v>
      </c>
      <c r="C50" s="255" t="s">
        <v>263</v>
      </c>
      <c r="D50" s="25">
        <v>1994</v>
      </c>
      <c r="E50" s="224" t="s">
        <v>266</v>
      </c>
      <c r="F50" s="60"/>
      <c r="G50" s="84">
        <v>14</v>
      </c>
      <c r="H50" s="13">
        <v>19</v>
      </c>
      <c r="I50" s="15">
        <v>720</v>
      </c>
      <c r="J50" s="73">
        <v>26</v>
      </c>
      <c r="K50" s="13">
        <f t="shared" si="5"/>
        <v>42</v>
      </c>
      <c r="L50" s="13">
        <f t="shared" si="6"/>
        <v>28.5</v>
      </c>
      <c r="M50" s="14">
        <f t="shared" si="7"/>
        <v>32</v>
      </c>
      <c r="N50" s="27">
        <f t="shared" si="8"/>
        <v>39</v>
      </c>
      <c r="O50" s="68">
        <f t="shared" si="9"/>
        <v>141.5</v>
      </c>
      <c r="P50" s="48"/>
      <c r="Q50" s="32"/>
    </row>
    <row r="51" spans="1:17" ht="13.5" thickBot="1">
      <c r="A51" s="151" t="s">
        <v>119</v>
      </c>
      <c r="B51" s="215" t="s">
        <v>225</v>
      </c>
      <c r="C51" s="14" t="s">
        <v>226</v>
      </c>
      <c r="D51" s="25">
        <v>1995</v>
      </c>
      <c r="E51" s="224" t="s">
        <v>193</v>
      </c>
      <c r="F51" s="166" t="s">
        <v>24</v>
      </c>
      <c r="G51" s="175">
        <v>21</v>
      </c>
      <c r="H51" s="176">
        <v>22</v>
      </c>
      <c r="I51" s="177">
        <v>690</v>
      </c>
      <c r="J51" s="178">
        <v>10</v>
      </c>
      <c r="K51" s="13">
        <f t="shared" si="5"/>
        <v>63</v>
      </c>
      <c r="L51" s="13">
        <f t="shared" si="6"/>
        <v>33</v>
      </c>
      <c r="M51" s="14">
        <f t="shared" si="7"/>
        <v>29</v>
      </c>
      <c r="N51" s="27">
        <f t="shared" si="8"/>
        <v>15</v>
      </c>
      <c r="O51" s="68">
        <f t="shared" si="9"/>
        <v>140</v>
      </c>
      <c r="P51" s="48"/>
      <c r="Q51" s="32"/>
    </row>
    <row r="52" spans="1:17" ht="13.5" thickBot="1">
      <c r="A52" s="151" t="s">
        <v>120</v>
      </c>
      <c r="B52" s="215" t="s">
        <v>261</v>
      </c>
      <c r="C52" s="14" t="s">
        <v>49</v>
      </c>
      <c r="D52" s="25">
        <v>1994</v>
      </c>
      <c r="E52" s="224" t="s">
        <v>266</v>
      </c>
      <c r="F52" s="60"/>
      <c r="G52" s="84">
        <v>11</v>
      </c>
      <c r="H52" s="13">
        <v>25</v>
      </c>
      <c r="I52" s="15">
        <v>770</v>
      </c>
      <c r="J52" s="73">
        <v>20</v>
      </c>
      <c r="K52" s="13">
        <f t="shared" si="5"/>
        <v>33</v>
      </c>
      <c r="L52" s="13">
        <f t="shared" si="6"/>
        <v>37.5</v>
      </c>
      <c r="M52" s="14">
        <f t="shared" si="7"/>
        <v>39</v>
      </c>
      <c r="N52" s="27">
        <f t="shared" si="8"/>
        <v>30</v>
      </c>
      <c r="O52" s="68">
        <f t="shared" si="9"/>
        <v>139.5</v>
      </c>
      <c r="P52" s="49"/>
      <c r="Q52" s="32"/>
    </row>
    <row r="53" spans="1:17" ht="13.5" thickBot="1">
      <c r="A53" s="151" t="s">
        <v>121</v>
      </c>
      <c r="B53" s="215" t="s">
        <v>235</v>
      </c>
      <c r="C53" s="14" t="s">
        <v>171</v>
      </c>
      <c r="D53" s="25">
        <v>1998</v>
      </c>
      <c r="E53" s="95" t="s">
        <v>198</v>
      </c>
      <c r="F53" s="60"/>
      <c r="G53" s="84">
        <v>14</v>
      </c>
      <c r="H53" s="13">
        <v>20</v>
      </c>
      <c r="I53" s="15">
        <v>740</v>
      </c>
      <c r="J53" s="73">
        <v>21</v>
      </c>
      <c r="K53" s="13">
        <f t="shared" si="5"/>
        <v>42</v>
      </c>
      <c r="L53" s="13">
        <f t="shared" si="6"/>
        <v>30</v>
      </c>
      <c r="M53" s="14">
        <f t="shared" si="7"/>
        <v>34</v>
      </c>
      <c r="N53" s="27">
        <f t="shared" si="8"/>
        <v>31.5</v>
      </c>
      <c r="O53" s="68">
        <f t="shared" si="9"/>
        <v>137.5</v>
      </c>
      <c r="P53" s="47"/>
      <c r="Q53" s="32"/>
    </row>
    <row r="54" spans="1:17" ht="13.5" thickBot="1">
      <c r="A54" s="151" t="s">
        <v>122</v>
      </c>
      <c r="B54" s="215" t="s">
        <v>240</v>
      </c>
      <c r="C54" s="14" t="s">
        <v>241</v>
      </c>
      <c r="D54" s="25">
        <v>1997</v>
      </c>
      <c r="E54" s="224" t="s">
        <v>158</v>
      </c>
      <c r="F54" s="60" t="s">
        <v>48</v>
      </c>
      <c r="G54" s="84">
        <v>18</v>
      </c>
      <c r="H54" s="13">
        <v>18</v>
      </c>
      <c r="I54" s="15">
        <v>740</v>
      </c>
      <c r="J54" s="73">
        <v>15</v>
      </c>
      <c r="K54" s="13">
        <f t="shared" si="5"/>
        <v>54</v>
      </c>
      <c r="L54" s="13">
        <f t="shared" si="6"/>
        <v>27</v>
      </c>
      <c r="M54" s="14">
        <f t="shared" si="7"/>
        <v>34</v>
      </c>
      <c r="N54" s="27">
        <f t="shared" si="8"/>
        <v>22.5</v>
      </c>
      <c r="O54" s="68">
        <f t="shared" si="9"/>
        <v>137.5</v>
      </c>
      <c r="P54" s="47"/>
      <c r="Q54" s="32"/>
    </row>
    <row r="55" spans="1:17" ht="13.5" thickBot="1">
      <c r="A55" s="151" t="s">
        <v>123</v>
      </c>
      <c r="B55" s="215" t="s">
        <v>269</v>
      </c>
      <c r="C55" s="14" t="s">
        <v>164</v>
      </c>
      <c r="D55" s="25">
        <v>1995</v>
      </c>
      <c r="E55" s="224" t="s">
        <v>134</v>
      </c>
      <c r="F55" s="60" t="s">
        <v>20</v>
      </c>
      <c r="G55" s="84">
        <v>12</v>
      </c>
      <c r="H55" s="13">
        <v>27</v>
      </c>
      <c r="I55" s="15">
        <v>750</v>
      </c>
      <c r="J55" s="73">
        <v>17</v>
      </c>
      <c r="K55" s="13">
        <f t="shared" si="5"/>
        <v>36</v>
      </c>
      <c r="L55" s="13">
        <f t="shared" si="6"/>
        <v>40.5</v>
      </c>
      <c r="M55" s="14">
        <f t="shared" si="7"/>
        <v>35</v>
      </c>
      <c r="N55" s="27">
        <f t="shared" si="8"/>
        <v>25.5</v>
      </c>
      <c r="O55" s="68">
        <f t="shared" si="9"/>
        <v>137</v>
      </c>
      <c r="P55" s="48"/>
      <c r="Q55" s="32"/>
    </row>
    <row r="56" spans="1:17" ht="13.5" thickBot="1">
      <c r="A56" s="225" t="s">
        <v>124</v>
      </c>
      <c r="B56" s="215" t="s">
        <v>236</v>
      </c>
      <c r="C56" s="14" t="s">
        <v>149</v>
      </c>
      <c r="D56" s="25">
        <v>1994</v>
      </c>
      <c r="E56" s="95" t="s">
        <v>198</v>
      </c>
      <c r="F56" s="165" t="s">
        <v>28</v>
      </c>
      <c r="G56" s="169">
        <v>14</v>
      </c>
      <c r="H56" s="170">
        <v>29</v>
      </c>
      <c r="I56" s="171">
        <v>14</v>
      </c>
      <c r="J56" s="172">
        <v>30</v>
      </c>
      <c r="K56" s="13">
        <f t="shared" si="5"/>
        <v>42</v>
      </c>
      <c r="L56" s="13">
        <f t="shared" si="6"/>
        <v>43.5</v>
      </c>
      <c r="M56" s="14">
        <f t="shared" si="7"/>
        <v>0</v>
      </c>
      <c r="N56" s="27">
        <f t="shared" si="8"/>
        <v>45</v>
      </c>
      <c r="O56" s="68">
        <f t="shared" si="9"/>
        <v>130.5</v>
      </c>
      <c r="P56" s="48"/>
      <c r="Q56" s="32"/>
    </row>
    <row r="57" spans="1:17" ht="13.5" thickBot="1">
      <c r="A57" s="122" t="s">
        <v>125</v>
      </c>
      <c r="B57" s="215" t="s">
        <v>136</v>
      </c>
      <c r="C57" s="14" t="s">
        <v>49</v>
      </c>
      <c r="D57" s="25">
        <v>1997</v>
      </c>
      <c r="E57" s="224" t="s">
        <v>194</v>
      </c>
      <c r="F57" s="60"/>
      <c r="G57" s="84">
        <v>10</v>
      </c>
      <c r="H57" s="13">
        <v>17</v>
      </c>
      <c r="I57" s="15">
        <v>800</v>
      </c>
      <c r="J57" s="73">
        <v>18</v>
      </c>
      <c r="K57" s="13">
        <f t="shared" si="5"/>
        <v>30</v>
      </c>
      <c r="L57" s="13">
        <f t="shared" si="6"/>
        <v>25.5</v>
      </c>
      <c r="M57" s="14">
        <f t="shared" si="7"/>
        <v>45</v>
      </c>
      <c r="N57" s="27">
        <f t="shared" si="8"/>
        <v>27</v>
      </c>
      <c r="O57" s="68">
        <f t="shared" si="9"/>
        <v>127.5</v>
      </c>
      <c r="P57" s="49"/>
      <c r="Q57" s="32"/>
    </row>
    <row r="58" spans="1:17" ht="13.5" thickBot="1">
      <c r="A58" s="151" t="s">
        <v>126</v>
      </c>
      <c r="B58" s="215" t="s">
        <v>203</v>
      </c>
      <c r="C58" s="14" t="s">
        <v>204</v>
      </c>
      <c r="D58" s="25">
        <v>1997</v>
      </c>
      <c r="E58" s="224" t="s">
        <v>195</v>
      </c>
      <c r="F58" s="166"/>
      <c r="G58" s="175">
        <v>11</v>
      </c>
      <c r="H58" s="176">
        <v>22</v>
      </c>
      <c r="I58" s="177">
        <v>750</v>
      </c>
      <c r="J58" s="178">
        <v>16</v>
      </c>
      <c r="K58" s="13">
        <f t="shared" si="5"/>
        <v>33</v>
      </c>
      <c r="L58" s="13">
        <f t="shared" si="6"/>
        <v>33</v>
      </c>
      <c r="M58" s="14">
        <f t="shared" si="7"/>
        <v>35</v>
      </c>
      <c r="N58" s="27">
        <f t="shared" si="8"/>
        <v>24</v>
      </c>
      <c r="O58" s="68">
        <f t="shared" si="9"/>
        <v>125</v>
      </c>
      <c r="P58" s="49"/>
      <c r="Q58" s="33"/>
    </row>
    <row r="59" spans="1:17" ht="13.5" thickBot="1">
      <c r="A59" s="151" t="s">
        <v>127</v>
      </c>
      <c r="B59" s="215" t="s">
        <v>272</v>
      </c>
      <c r="C59" s="14" t="s">
        <v>44</v>
      </c>
      <c r="D59" s="25">
        <v>1996</v>
      </c>
      <c r="E59" s="224" t="s">
        <v>61</v>
      </c>
      <c r="F59" s="60" t="s">
        <v>19</v>
      </c>
      <c r="G59" s="84">
        <v>10</v>
      </c>
      <c r="H59" s="13">
        <v>14</v>
      </c>
      <c r="I59" s="15">
        <v>800</v>
      </c>
      <c r="J59" s="73">
        <v>15</v>
      </c>
      <c r="K59" s="13">
        <f t="shared" si="5"/>
        <v>30</v>
      </c>
      <c r="L59" s="13">
        <f t="shared" si="6"/>
        <v>21</v>
      </c>
      <c r="M59" s="14">
        <f t="shared" si="7"/>
        <v>45</v>
      </c>
      <c r="N59" s="27">
        <f t="shared" si="8"/>
        <v>22.5</v>
      </c>
      <c r="O59" s="68">
        <f t="shared" si="9"/>
        <v>118.5</v>
      </c>
      <c r="P59" s="48"/>
      <c r="Q59" s="32"/>
    </row>
    <row r="60" spans="1:17" ht="13.5" thickBot="1">
      <c r="A60" s="151" t="s">
        <v>128</v>
      </c>
      <c r="B60" s="215" t="s">
        <v>205</v>
      </c>
      <c r="C60" s="14" t="s">
        <v>149</v>
      </c>
      <c r="D60" s="25">
        <v>1996</v>
      </c>
      <c r="E60" s="224" t="s">
        <v>195</v>
      </c>
      <c r="F60" s="60"/>
      <c r="G60" s="84">
        <v>12</v>
      </c>
      <c r="H60" s="13">
        <v>8</v>
      </c>
      <c r="I60" s="15">
        <v>720</v>
      </c>
      <c r="J60" s="73">
        <v>23</v>
      </c>
      <c r="K60" s="13">
        <f t="shared" si="5"/>
        <v>36</v>
      </c>
      <c r="L60" s="13">
        <f t="shared" si="6"/>
        <v>12</v>
      </c>
      <c r="M60" s="14">
        <f t="shared" si="7"/>
        <v>32</v>
      </c>
      <c r="N60" s="27">
        <f t="shared" si="8"/>
        <v>34.5</v>
      </c>
      <c r="O60" s="68">
        <f t="shared" si="9"/>
        <v>114.5</v>
      </c>
      <c r="P60" s="47"/>
      <c r="Q60" s="32"/>
    </row>
    <row r="61" spans="1:17" ht="13.5" thickBot="1">
      <c r="A61" s="225" t="s">
        <v>141</v>
      </c>
      <c r="B61" s="215" t="s">
        <v>274</v>
      </c>
      <c r="C61" s="14" t="s">
        <v>44</v>
      </c>
      <c r="D61" s="25">
        <v>1996</v>
      </c>
      <c r="E61" s="224" t="s">
        <v>61</v>
      </c>
      <c r="F61" s="19"/>
      <c r="G61" s="219">
        <v>13</v>
      </c>
      <c r="H61" s="173">
        <v>9</v>
      </c>
      <c r="I61" s="171">
        <v>800</v>
      </c>
      <c r="J61" s="220">
        <v>10</v>
      </c>
      <c r="K61" s="13">
        <f t="shared" si="5"/>
        <v>39</v>
      </c>
      <c r="L61" s="13">
        <f t="shared" si="6"/>
        <v>13.5</v>
      </c>
      <c r="M61" s="14">
        <f t="shared" si="7"/>
        <v>45</v>
      </c>
      <c r="N61" s="27">
        <f t="shared" si="8"/>
        <v>15</v>
      </c>
      <c r="O61" s="68">
        <f t="shared" si="9"/>
        <v>112.5</v>
      </c>
      <c r="P61" s="47"/>
      <c r="Q61" s="32"/>
    </row>
    <row r="62" spans="1:17" ht="13.5" thickBot="1">
      <c r="A62" s="122" t="s">
        <v>142</v>
      </c>
      <c r="B62" s="215" t="s">
        <v>273</v>
      </c>
      <c r="C62" s="14" t="s">
        <v>44</v>
      </c>
      <c r="D62" s="25">
        <v>1996</v>
      </c>
      <c r="E62" s="224" t="s">
        <v>61</v>
      </c>
      <c r="F62" s="60" t="s">
        <v>48</v>
      </c>
      <c r="G62" s="222">
        <v>11</v>
      </c>
      <c r="H62" s="14">
        <v>15</v>
      </c>
      <c r="I62" s="15">
        <v>690</v>
      </c>
      <c r="J62" s="223">
        <v>15</v>
      </c>
      <c r="K62" s="13">
        <f t="shared" si="5"/>
        <v>33</v>
      </c>
      <c r="L62" s="13">
        <f t="shared" si="6"/>
        <v>22.5</v>
      </c>
      <c r="M62" s="14">
        <f t="shared" si="7"/>
        <v>29</v>
      </c>
      <c r="N62" s="27">
        <f t="shared" si="8"/>
        <v>22.5</v>
      </c>
      <c r="O62" s="68">
        <f t="shared" si="9"/>
        <v>107</v>
      </c>
      <c r="P62" s="47"/>
      <c r="Q62" s="32"/>
    </row>
    <row r="63" spans="1:17" ht="13.5" thickBot="1">
      <c r="A63" s="225" t="s">
        <v>143</v>
      </c>
      <c r="B63" s="145" t="s">
        <v>211</v>
      </c>
      <c r="C63" s="173" t="s">
        <v>47</v>
      </c>
      <c r="D63" s="218">
        <v>1998</v>
      </c>
      <c r="E63" s="224" t="s">
        <v>174</v>
      </c>
      <c r="F63" s="19"/>
      <c r="G63" s="222">
        <v>12</v>
      </c>
      <c r="H63" s="14">
        <v>10</v>
      </c>
      <c r="I63" s="15">
        <v>750</v>
      </c>
      <c r="J63" s="223">
        <v>10</v>
      </c>
      <c r="K63" s="13">
        <f t="shared" si="5"/>
        <v>36</v>
      </c>
      <c r="L63" s="13">
        <f t="shared" si="6"/>
        <v>15</v>
      </c>
      <c r="M63" s="14">
        <f t="shared" si="7"/>
        <v>35</v>
      </c>
      <c r="N63" s="27">
        <f t="shared" si="8"/>
        <v>15</v>
      </c>
      <c r="O63" s="68">
        <f t="shared" si="9"/>
        <v>101</v>
      </c>
      <c r="P63" s="47"/>
      <c r="Q63" s="32"/>
    </row>
    <row r="64" spans="1:17" ht="13.5" thickBot="1">
      <c r="A64" s="112" t="s">
        <v>144</v>
      </c>
      <c r="B64" s="261" t="s">
        <v>250</v>
      </c>
      <c r="C64" s="255" t="s">
        <v>251</v>
      </c>
      <c r="D64" s="263">
        <v>1996</v>
      </c>
      <c r="E64" s="95" t="s">
        <v>196</v>
      </c>
      <c r="F64" s="19"/>
      <c r="G64" s="222">
        <v>16</v>
      </c>
      <c r="H64" s="14">
        <v>35</v>
      </c>
      <c r="I64" s="15">
        <v>0</v>
      </c>
      <c r="J64" s="223">
        <v>0</v>
      </c>
      <c r="K64" s="13">
        <f t="shared" si="5"/>
        <v>48</v>
      </c>
      <c r="L64" s="13">
        <f t="shared" si="6"/>
        <v>52.5</v>
      </c>
      <c r="M64" s="14">
        <f t="shared" si="7"/>
        <v>0</v>
      </c>
      <c r="N64" s="27">
        <f t="shared" si="8"/>
        <v>0</v>
      </c>
      <c r="O64" s="68">
        <f t="shared" si="9"/>
        <v>100.5</v>
      </c>
      <c r="P64" s="47"/>
      <c r="Q64" s="32"/>
    </row>
    <row r="65" spans="1:17" ht="13.5" thickBot="1">
      <c r="A65" s="225" t="s">
        <v>145</v>
      </c>
      <c r="B65" s="145" t="s">
        <v>264</v>
      </c>
      <c r="C65" s="167" t="s">
        <v>49</v>
      </c>
      <c r="D65" s="218">
        <v>1994</v>
      </c>
      <c r="E65" s="224" t="s">
        <v>266</v>
      </c>
      <c r="F65" s="19" t="s">
        <v>24</v>
      </c>
      <c r="G65" s="222">
        <v>15</v>
      </c>
      <c r="H65" s="14">
        <v>18</v>
      </c>
      <c r="I65" s="15">
        <v>15</v>
      </c>
      <c r="J65" s="223">
        <v>15</v>
      </c>
      <c r="K65" s="13">
        <f t="shared" si="5"/>
        <v>45</v>
      </c>
      <c r="L65" s="13">
        <f t="shared" si="6"/>
        <v>27</v>
      </c>
      <c r="M65" s="14">
        <f t="shared" si="7"/>
        <v>0</v>
      </c>
      <c r="N65" s="27">
        <f t="shared" si="8"/>
        <v>22.5</v>
      </c>
      <c r="O65" s="68">
        <f t="shared" si="9"/>
        <v>94.5</v>
      </c>
      <c r="P65" s="47"/>
      <c r="Q65" s="32"/>
    </row>
    <row r="66" spans="1:17" ht="13.5" thickBot="1">
      <c r="A66" s="112" t="s">
        <v>146</v>
      </c>
      <c r="B66" s="126" t="s">
        <v>254</v>
      </c>
      <c r="C66" s="255" t="s">
        <v>255</v>
      </c>
      <c r="D66" s="221">
        <v>1996</v>
      </c>
      <c r="E66" s="254" t="s">
        <v>197</v>
      </c>
      <c r="F66" s="19"/>
      <c r="G66" s="222">
        <v>8</v>
      </c>
      <c r="H66" s="14">
        <v>3</v>
      </c>
      <c r="I66" s="15">
        <v>730</v>
      </c>
      <c r="J66" s="223">
        <v>14</v>
      </c>
      <c r="K66" s="13">
        <f t="shared" si="5"/>
        <v>24</v>
      </c>
      <c r="L66" s="13">
        <f t="shared" si="6"/>
        <v>4.5</v>
      </c>
      <c r="M66" s="14">
        <f t="shared" si="7"/>
        <v>33</v>
      </c>
      <c r="N66" s="27">
        <f t="shared" si="8"/>
        <v>21</v>
      </c>
      <c r="O66" s="68">
        <f t="shared" si="9"/>
        <v>82.5</v>
      </c>
      <c r="P66" s="47"/>
      <c r="Q66" s="32"/>
    </row>
    <row r="67" spans="1:17" ht="13.5" thickBot="1">
      <c r="A67" s="112" t="s">
        <v>159</v>
      </c>
      <c r="B67" s="145" t="s">
        <v>218</v>
      </c>
      <c r="C67" s="167" t="s">
        <v>251</v>
      </c>
      <c r="D67" s="218">
        <v>1995</v>
      </c>
      <c r="E67" s="254" t="s">
        <v>222</v>
      </c>
      <c r="F67" s="19"/>
      <c r="G67" s="222">
        <v>9</v>
      </c>
      <c r="H67" s="14">
        <v>20</v>
      </c>
      <c r="I67" s="15">
        <v>630</v>
      </c>
      <c r="J67" s="223">
        <v>0</v>
      </c>
      <c r="K67" s="13">
        <f t="shared" si="5"/>
        <v>27</v>
      </c>
      <c r="L67" s="13">
        <f t="shared" si="6"/>
        <v>30</v>
      </c>
      <c r="M67" s="14">
        <f t="shared" si="7"/>
        <v>23</v>
      </c>
      <c r="N67" s="27">
        <f t="shared" si="8"/>
        <v>0</v>
      </c>
      <c r="O67" s="68">
        <f t="shared" si="9"/>
        <v>80</v>
      </c>
      <c r="P67" s="47"/>
      <c r="Q67" s="32"/>
    </row>
    <row r="68" spans="1:17" ht="13.5" thickBot="1">
      <c r="A68" s="225" t="s">
        <v>160</v>
      </c>
      <c r="B68" s="261" t="s">
        <v>252</v>
      </c>
      <c r="C68" s="255" t="s">
        <v>229</v>
      </c>
      <c r="D68" s="263">
        <v>1996</v>
      </c>
      <c r="E68" s="246" t="s">
        <v>196</v>
      </c>
      <c r="F68" s="19"/>
      <c r="G68" s="222">
        <v>11</v>
      </c>
      <c r="H68" s="14">
        <v>26</v>
      </c>
      <c r="I68" s="15">
        <v>0</v>
      </c>
      <c r="J68" s="223">
        <v>0</v>
      </c>
      <c r="K68" s="13">
        <f t="shared" si="5"/>
        <v>33</v>
      </c>
      <c r="L68" s="13">
        <f t="shared" si="6"/>
        <v>39</v>
      </c>
      <c r="M68" s="14">
        <f t="shared" si="7"/>
        <v>0</v>
      </c>
      <c r="N68" s="27">
        <f t="shared" si="8"/>
        <v>0</v>
      </c>
      <c r="O68" s="68">
        <f t="shared" si="9"/>
        <v>72</v>
      </c>
      <c r="P68" s="47"/>
      <c r="Q68" s="32"/>
    </row>
    <row r="69" spans="1:17" ht="13.5" thickBot="1">
      <c r="A69" s="112" t="s">
        <v>161</v>
      </c>
      <c r="B69" s="145" t="s">
        <v>220</v>
      </c>
      <c r="C69" s="167" t="s">
        <v>46</v>
      </c>
      <c r="D69" s="218">
        <v>1996</v>
      </c>
      <c r="E69" s="254" t="s">
        <v>222</v>
      </c>
      <c r="F69" s="19"/>
      <c r="G69" s="222">
        <v>11</v>
      </c>
      <c r="H69" s="14">
        <v>21</v>
      </c>
      <c r="I69" s="15">
        <v>0</v>
      </c>
      <c r="J69" s="223">
        <v>0</v>
      </c>
      <c r="K69" s="13">
        <f t="shared" si="5"/>
        <v>33</v>
      </c>
      <c r="L69" s="13">
        <f t="shared" si="6"/>
        <v>31.5</v>
      </c>
      <c r="M69" s="14">
        <f t="shared" si="7"/>
        <v>0</v>
      </c>
      <c r="N69" s="27">
        <f t="shared" si="8"/>
        <v>0</v>
      </c>
      <c r="O69" s="68">
        <f t="shared" si="9"/>
        <v>64.5</v>
      </c>
      <c r="P69" s="47"/>
      <c r="Q69" s="32"/>
    </row>
    <row r="70" spans="1:17" ht="13.5" thickBot="1">
      <c r="A70" s="225" t="s">
        <v>162</v>
      </c>
      <c r="B70" s="126"/>
      <c r="C70" s="14"/>
      <c r="D70" s="221"/>
      <c r="E70" s="224"/>
      <c r="F70" s="19"/>
      <c r="G70" s="222"/>
      <c r="H70" s="14"/>
      <c r="I70" s="15"/>
      <c r="J70" s="223"/>
      <c r="K70" s="13">
        <f t="shared" si="5"/>
        <v>0</v>
      </c>
      <c r="L70" s="13">
        <f t="shared" si="6"/>
        <v>0</v>
      </c>
      <c r="M70" s="14">
        <f t="shared" si="7"/>
        <v>0</v>
      </c>
      <c r="N70" s="27">
        <f t="shared" si="8"/>
        <v>0</v>
      </c>
      <c r="O70" s="68">
        <f t="shared" si="9"/>
        <v>0</v>
      </c>
      <c r="P70" s="47"/>
      <c r="Q70" s="32"/>
    </row>
    <row r="71" spans="1:17" ht="13.5" thickBot="1">
      <c r="A71" s="112" t="s">
        <v>163</v>
      </c>
      <c r="B71" s="145"/>
      <c r="C71" s="167"/>
      <c r="D71" s="218"/>
      <c r="E71" s="224"/>
      <c r="F71" s="19"/>
      <c r="G71" s="222"/>
      <c r="H71" s="14"/>
      <c r="I71" s="15"/>
      <c r="J71" s="223"/>
      <c r="K71" s="13">
        <f aca="true" t="shared" si="10" ref="K71:K76">G71*3</f>
        <v>0</v>
      </c>
      <c r="L71" s="13">
        <f aca="true" t="shared" si="11" ref="L71:L76">H71*1.5</f>
        <v>0</v>
      </c>
      <c r="M71" s="14">
        <f aca="true" t="shared" si="12" ref="M71:M76">IF(I71&lt;410,0,IF(I71&lt;750,(I71-400)/10,35+((I71-750)/10)*2))</f>
        <v>0</v>
      </c>
      <c r="N71" s="27">
        <f aca="true" t="shared" si="13" ref="N71:N76">J71*1.5</f>
        <v>0</v>
      </c>
      <c r="O71" s="68">
        <f aca="true" t="shared" si="14" ref="O71:O76">SUM(K71:N71)</f>
        <v>0</v>
      </c>
      <c r="P71" s="47"/>
      <c r="Q71" s="32"/>
    </row>
    <row r="72" spans="1:17" ht="13.5" thickBot="1">
      <c r="A72" s="225" t="s">
        <v>187</v>
      </c>
      <c r="B72" s="126"/>
      <c r="C72" s="14"/>
      <c r="D72" s="221"/>
      <c r="E72" s="95"/>
      <c r="F72" s="19" t="s">
        <v>28</v>
      </c>
      <c r="G72" s="222"/>
      <c r="H72" s="14"/>
      <c r="I72" s="15"/>
      <c r="J72" s="223"/>
      <c r="K72" s="13">
        <f t="shared" si="10"/>
        <v>0</v>
      </c>
      <c r="L72" s="13">
        <f t="shared" si="11"/>
        <v>0</v>
      </c>
      <c r="M72" s="14">
        <f t="shared" si="12"/>
        <v>0</v>
      </c>
      <c r="N72" s="27">
        <f t="shared" si="13"/>
        <v>0</v>
      </c>
      <c r="O72" s="68">
        <f t="shared" si="14"/>
        <v>0</v>
      </c>
      <c r="P72" s="47"/>
      <c r="Q72" s="32"/>
    </row>
    <row r="73" spans="1:17" ht="13.5" thickBot="1">
      <c r="A73" s="122" t="s">
        <v>188</v>
      </c>
      <c r="B73" s="145"/>
      <c r="C73" s="167"/>
      <c r="D73" s="218"/>
      <c r="E73" s="95"/>
      <c r="F73" s="60"/>
      <c r="G73" s="222"/>
      <c r="H73" s="14"/>
      <c r="I73" s="15"/>
      <c r="J73" s="223"/>
      <c r="K73" s="13">
        <f t="shared" si="10"/>
        <v>0</v>
      </c>
      <c r="L73" s="13">
        <f t="shared" si="11"/>
        <v>0</v>
      </c>
      <c r="M73" s="14">
        <f t="shared" si="12"/>
        <v>0</v>
      </c>
      <c r="N73" s="27">
        <f t="shared" si="13"/>
        <v>0</v>
      </c>
      <c r="O73" s="68">
        <f t="shared" si="14"/>
        <v>0</v>
      </c>
      <c r="P73" s="47"/>
      <c r="Q73" s="32"/>
    </row>
    <row r="74" spans="1:17" ht="13.5" thickBot="1">
      <c r="A74" s="122" t="s">
        <v>189</v>
      </c>
      <c r="B74" s="126"/>
      <c r="C74" s="14"/>
      <c r="D74" s="221"/>
      <c r="E74" s="253"/>
      <c r="F74" s="19"/>
      <c r="G74" s="248"/>
      <c r="H74" s="173"/>
      <c r="I74" s="171"/>
      <c r="J74" s="223"/>
      <c r="K74" s="13">
        <f t="shared" si="10"/>
        <v>0</v>
      </c>
      <c r="L74" s="13">
        <f t="shared" si="11"/>
        <v>0</v>
      </c>
      <c r="M74" s="14">
        <f t="shared" si="12"/>
        <v>0</v>
      </c>
      <c r="N74" s="27">
        <f t="shared" si="13"/>
        <v>0</v>
      </c>
      <c r="O74" s="68">
        <f t="shared" si="14"/>
        <v>0</v>
      </c>
      <c r="P74" s="47"/>
      <c r="Q74" s="32"/>
    </row>
    <row r="75" spans="1:17" ht="13.5" thickBot="1">
      <c r="A75" s="225" t="s">
        <v>190</v>
      </c>
      <c r="B75" s="145"/>
      <c r="C75" s="167"/>
      <c r="D75" s="218"/>
      <c r="E75" s="253"/>
      <c r="F75" s="19"/>
      <c r="G75" s="248"/>
      <c r="H75" s="173"/>
      <c r="I75" s="171"/>
      <c r="J75" s="223"/>
      <c r="K75" s="13">
        <f t="shared" si="10"/>
        <v>0</v>
      </c>
      <c r="L75" s="13">
        <f t="shared" si="11"/>
        <v>0</v>
      </c>
      <c r="M75" s="14">
        <f t="shared" si="12"/>
        <v>0</v>
      </c>
      <c r="N75" s="27">
        <f t="shared" si="13"/>
        <v>0</v>
      </c>
      <c r="O75" s="68">
        <f t="shared" si="14"/>
        <v>0</v>
      </c>
      <c r="P75" s="47"/>
      <c r="Q75" s="32"/>
    </row>
    <row r="76" spans="1:17" ht="13.5" thickBot="1">
      <c r="A76" s="156" t="s">
        <v>191</v>
      </c>
      <c r="B76" s="230"/>
      <c r="C76" s="74"/>
      <c r="D76" s="231"/>
      <c r="E76" s="228"/>
      <c r="F76" s="81"/>
      <c r="G76" s="232"/>
      <c r="H76" s="74"/>
      <c r="I76" s="77"/>
      <c r="J76" s="78"/>
      <c r="K76" s="76">
        <f t="shared" si="10"/>
        <v>0</v>
      </c>
      <c r="L76" s="76">
        <f t="shared" si="11"/>
        <v>0</v>
      </c>
      <c r="M76" s="74">
        <f t="shared" si="12"/>
        <v>0</v>
      </c>
      <c r="N76" s="86">
        <f t="shared" si="13"/>
        <v>0</v>
      </c>
      <c r="O76" s="87">
        <f t="shared" si="14"/>
        <v>0</v>
      </c>
      <c r="P76" s="47"/>
      <c r="Q76" s="32"/>
    </row>
    <row r="77" spans="1:17" ht="12.75">
      <c r="A77" s="20"/>
      <c r="B77" s="19"/>
      <c r="C77" s="19"/>
      <c r="D77" s="38"/>
      <c r="E77" s="106"/>
      <c r="F77" s="19"/>
      <c r="G77" s="21"/>
      <c r="H77" s="19"/>
      <c r="I77" s="21"/>
      <c r="J77" s="21"/>
      <c r="K77" s="19"/>
      <c r="L77" s="19"/>
      <c r="M77" s="19"/>
      <c r="N77" s="21"/>
      <c r="O77" s="186"/>
      <c r="P77" s="47"/>
      <c r="Q77" s="32"/>
    </row>
    <row r="78" spans="1:17" ht="12.75">
      <c r="A78" s="20"/>
      <c r="B78" s="19"/>
      <c r="C78" s="19"/>
      <c r="D78" s="38"/>
      <c r="E78" s="88"/>
      <c r="F78" s="19"/>
      <c r="G78" s="21"/>
      <c r="H78" s="19"/>
      <c r="I78" s="21"/>
      <c r="J78" s="21"/>
      <c r="K78" s="19"/>
      <c r="L78" s="19"/>
      <c r="M78" s="19"/>
      <c r="N78" s="21"/>
      <c r="O78" s="186"/>
      <c r="P78" s="47"/>
      <c r="Q78" s="32"/>
    </row>
    <row r="79" spans="1:17" ht="12.75">
      <c r="A79" s="284" t="s">
        <v>132</v>
      </c>
      <c r="B79" s="296"/>
      <c r="C79" s="296"/>
      <c r="D79" s="296"/>
      <c r="E79" s="19"/>
      <c r="F79" s="19"/>
      <c r="G79" s="19"/>
      <c r="H79" s="19"/>
      <c r="I79" s="21"/>
      <c r="J79" s="50"/>
      <c r="K79" s="19"/>
      <c r="L79" s="19"/>
      <c r="M79" s="19"/>
      <c r="N79" s="21"/>
      <c r="O79" s="46"/>
      <c r="P79" s="47"/>
      <c r="Q79" s="32"/>
    </row>
    <row r="80" spans="1:17" ht="13.5" thickBot="1">
      <c r="A80" s="20"/>
      <c r="B80" s="19"/>
      <c r="C80" s="19"/>
      <c r="D80" s="19"/>
      <c r="E80" s="19"/>
      <c r="F80" s="19"/>
      <c r="G80" s="19"/>
      <c r="H80" s="19"/>
      <c r="I80" s="21"/>
      <c r="J80" s="50"/>
      <c r="K80" s="19"/>
      <c r="L80" s="19"/>
      <c r="M80" s="19"/>
      <c r="N80" s="21"/>
      <c r="O80" s="46"/>
      <c r="P80" s="47"/>
      <c r="Q80" s="32"/>
    </row>
    <row r="81" spans="1:17" ht="13.5" thickBot="1">
      <c r="A81" s="109" t="s">
        <v>9</v>
      </c>
      <c r="B81" s="245" t="s">
        <v>260</v>
      </c>
      <c r="C81" s="108" t="s">
        <v>208</v>
      </c>
      <c r="D81" s="180">
        <v>1996</v>
      </c>
      <c r="E81" s="229" t="s">
        <v>266</v>
      </c>
      <c r="F81" s="138"/>
      <c r="G81" s="181">
        <v>14</v>
      </c>
      <c r="H81" s="182">
        <v>22</v>
      </c>
      <c r="I81" s="183">
        <v>830</v>
      </c>
      <c r="J81" s="184">
        <v>20</v>
      </c>
      <c r="K81" s="182">
        <f>G81*3</f>
        <v>42</v>
      </c>
      <c r="L81" s="182">
        <f>H81*1.5</f>
        <v>33</v>
      </c>
      <c r="M81" s="108">
        <f>IF(I81&lt;410,0,IF(I81&lt;750,(I81-400)/10,35+((I81-750)/10)*2))</f>
        <v>51</v>
      </c>
      <c r="N81" s="185">
        <f>J81*1.5</f>
        <v>30</v>
      </c>
      <c r="O81" s="68">
        <f>SUM(K81:N81)</f>
        <v>156</v>
      </c>
      <c r="P81" s="47"/>
      <c r="Q81" s="32"/>
    </row>
    <row r="82" spans="1:17" ht="13.5" thickBot="1">
      <c r="A82" s="190" t="s">
        <v>10</v>
      </c>
      <c r="B82" s="215" t="s">
        <v>267</v>
      </c>
      <c r="C82" s="14" t="s">
        <v>49</v>
      </c>
      <c r="D82" s="25">
        <v>1997</v>
      </c>
      <c r="E82" s="224" t="s">
        <v>134</v>
      </c>
      <c r="F82" s="60"/>
      <c r="G82" s="84">
        <v>12</v>
      </c>
      <c r="H82" s="13">
        <v>16</v>
      </c>
      <c r="I82" s="15">
        <v>740</v>
      </c>
      <c r="J82" s="73">
        <v>19</v>
      </c>
      <c r="K82" s="13">
        <f>G82*3</f>
        <v>36</v>
      </c>
      <c r="L82" s="13">
        <f>H82*1.5</f>
        <v>24</v>
      </c>
      <c r="M82" s="14">
        <f>IF(I82&lt;410,0,IF(I82&lt;750,(I82-400)/10,35+((I82-750)/10)*2))</f>
        <v>34</v>
      </c>
      <c r="N82" s="27">
        <f>J82*1.5</f>
        <v>28.5</v>
      </c>
      <c r="O82" s="68">
        <f>SUM(K82:N82)</f>
        <v>122.5</v>
      </c>
      <c r="P82" s="47"/>
      <c r="Q82" s="32"/>
    </row>
    <row r="83" spans="1:17" ht="13.5" thickBot="1">
      <c r="A83" s="191" t="s">
        <v>11</v>
      </c>
      <c r="B83" s="257" t="s">
        <v>268</v>
      </c>
      <c r="C83" s="173" t="s">
        <v>229</v>
      </c>
      <c r="D83" s="249">
        <v>1997</v>
      </c>
      <c r="E83" s="254" t="s">
        <v>134</v>
      </c>
      <c r="F83" s="165"/>
      <c r="G83" s="84">
        <v>15</v>
      </c>
      <c r="H83" s="13">
        <v>22</v>
      </c>
      <c r="I83" s="15">
        <v>740</v>
      </c>
      <c r="J83" s="73">
        <v>14</v>
      </c>
      <c r="K83" s="13">
        <f>G83*3</f>
        <v>45</v>
      </c>
      <c r="L83" s="13">
        <f>H83*1.5</f>
        <v>33</v>
      </c>
      <c r="M83" s="14">
        <f>IF(I83&lt;410,0,IF(I83&lt;750,(I83-400)/10,35+((I83-750)/10)*2))</f>
        <v>34</v>
      </c>
      <c r="N83" s="27">
        <f>J83*1.5</f>
        <v>21</v>
      </c>
      <c r="O83" s="68">
        <f>SUM(K83:N83)</f>
        <v>133</v>
      </c>
      <c r="P83" s="47"/>
      <c r="Q83" s="32"/>
    </row>
    <row r="84" spans="1:17" ht="13.5" thickBot="1">
      <c r="A84" s="112" t="s">
        <v>12</v>
      </c>
      <c r="B84" s="215" t="s">
        <v>277</v>
      </c>
      <c r="C84" s="14" t="s">
        <v>49</v>
      </c>
      <c r="D84" s="25">
        <v>1997</v>
      </c>
      <c r="E84" s="95" t="s">
        <v>158</v>
      </c>
      <c r="F84" s="165"/>
      <c r="G84" s="84">
        <v>10</v>
      </c>
      <c r="H84" s="13">
        <v>19</v>
      </c>
      <c r="I84" s="15">
        <v>820</v>
      </c>
      <c r="J84" s="73">
        <v>10</v>
      </c>
      <c r="K84" s="13">
        <f>G84*3</f>
        <v>30</v>
      </c>
      <c r="L84" s="13">
        <f>H84*1.5</f>
        <v>28.5</v>
      </c>
      <c r="M84" s="14">
        <f>IF(I84&lt;410,0,IF(I84&lt;750,(I84-400)/10,35+((I84-750)/10)*2))</f>
        <v>49</v>
      </c>
      <c r="N84" s="27">
        <f>J84*1.5</f>
        <v>15</v>
      </c>
      <c r="O84" s="68">
        <f>SUM(K84:N84)</f>
        <v>122.5</v>
      </c>
      <c r="P84" s="47"/>
      <c r="Q84" s="32"/>
    </row>
    <row r="85" spans="1:17" ht="13.5" thickBot="1">
      <c r="A85" s="192"/>
      <c r="B85" s="252"/>
      <c r="C85" s="74"/>
      <c r="D85" s="75"/>
      <c r="E85" s="97"/>
      <c r="F85" s="81"/>
      <c r="G85" s="85"/>
      <c r="H85" s="76"/>
      <c r="I85" s="77"/>
      <c r="J85" s="78"/>
      <c r="K85" s="76">
        <f>G85*3</f>
        <v>0</v>
      </c>
      <c r="L85" s="76">
        <f>H85*1.5</f>
        <v>0</v>
      </c>
      <c r="M85" s="74">
        <f>IF(I85&lt;410,0,IF(I85&lt;750,(I85-400)/10,35+((I85-750)/10)*2))</f>
        <v>0</v>
      </c>
      <c r="N85" s="86">
        <f>J85*1.5</f>
        <v>0</v>
      </c>
      <c r="O85" s="87"/>
      <c r="P85" s="47"/>
      <c r="Q85" s="32"/>
    </row>
    <row r="86" spans="1:17" ht="12.75">
      <c r="A86" s="20"/>
      <c r="B86" s="19"/>
      <c r="C86" s="19"/>
      <c r="D86" s="19"/>
      <c r="E86" s="19"/>
      <c r="F86" s="19"/>
      <c r="G86" s="19"/>
      <c r="H86" s="19"/>
      <c r="I86" s="21"/>
      <c r="J86" s="50"/>
      <c r="K86" s="19"/>
      <c r="L86" s="19"/>
      <c r="M86" s="19"/>
      <c r="N86" s="21"/>
      <c r="O86" s="46"/>
      <c r="P86" s="47"/>
      <c r="Q86" s="32"/>
    </row>
    <row r="87" spans="1:17" ht="12.75">
      <c r="A87" s="20"/>
      <c r="B87" s="19"/>
      <c r="C87" s="19"/>
      <c r="D87" s="19"/>
      <c r="E87" s="19"/>
      <c r="F87" s="19"/>
      <c r="G87" s="19"/>
      <c r="H87" s="19"/>
      <c r="I87" s="21"/>
      <c r="J87" s="50"/>
      <c r="K87" s="19"/>
      <c r="L87" s="19"/>
      <c r="M87" s="19"/>
      <c r="N87" s="21"/>
      <c r="O87" s="46"/>
      <c r="P87" s="47"/>
      <c r="Q87" s="32"/>
    </row>
    <row r="88" spans="1:17" ht="12.75">
      <c r="A88" s="20"/>
      <c r="B88" s="19"/>
      <c r="C88" s="19"/>
      <c r="D88" s="19"/>
      <c r="E88" s="19"/>
      <c r="F88" s="19"/>
      <c r="G88" s="19"/>
      <c r="H88" s="19"/>
      <c r="I88" s="21"/>
      <c r="J88" s="50"/>
      <c r="K88" s="19"/>
      <c r="L88" s="19"/>
      <c r="M88" s="19"/>
      <c r="N88" s="21"/>
      <c r="O88" s="46"/>
      <c r="P88" s="47"/>
      <c r="Q88" s="32"/>
    </row>
    <row r="89" spans="1:17" ht="12.75">
      <c r="A89" s="20"/>
      <c r="B89" s="19"/>
      <c r="C89" s="19"/>
      <c r="D89" s="19"/>
      <c r="E89" s="19"/>
      <c r="F89" s="19"/>
      <c r="G89" s="19"/>
      <c r="H89" s="19"/>
      <c r="I89" s="21"/>
      <c r="J89" s="50"/>
      <c r="K89" s="19"/>
      <c r="L89" s="19"/>
      <c r="M89" s="19"/>
      <c r="N89" s="21"/>
      <c r="O89" s="46"/>
      <c r="P89" s="47"/>
      <c r="Q89" s="32"/>
    </row>
    <row r="90" spans="1:17" ht="12.75">
      <c r="A90" s="20"/>
      <c r="B90" s="19"/>
      <c r="C90" s="19"/>
      <c r="D90" s="19"/>
      <c r="E90" s="19"/>
      <c r="F90" s="19"/>
      <c r="G90" s="19"/>
      <c r="H90" s="19"/>
      <c r="I90" s="21"/>
      <c r="J90" s="50"/>
      <c r="K90" s="19"/>
      <c r="L90" s="19"/>
      <c r="M90" s="19"/>
      <c r="N90" s="21"/>
      <c r="O90" s="46"/>
      <c r="P90" s="47"/>
      <c r="Q90" s="32"/>
    </row>
    <row r="91" spans="1:17" ht="12.75">
      <c r="A91" s="20"/>
      <c r="B91" s="19"/>
      <c r="C91" s="19"/>
      <c r="D91" s="19"/>
      <c r="E91" s="19"/>
      <c r="F91" s="19"/>
      <c r="G91" s="19"/>
      <c r="H91" s="19"/>
      <c r="I91" s="21"/>
      <c r="J91" s="50"/>
      <c r="K91" s="19"/>
      <c r="L91" s="19"/>
      <c r="M91" s="19"/>
      <c r="N91" s="21"/>
      <c r="O91" s="46"/>
      <c r="P91" s="47"/>
      <c r="Q91" s="32"/>
    </row>
    <row r="92" spans="1:17" ht="12.75">
      <c r="A92" s="20"/>
      <c r="B92" s="19"/>
      <c r="C92" s="19"/>
      <c r="D92" s="19"/>
      <c r="E92" s="19"/>
      <c r="F92" s="19"/>
      <c r="G92" s="19"/>
      <c r="H92" s="19"/>
      <c r="I92" s="21"/>
      <c r="J92" s="50"/>
      <c r="K92" s="19"/>
      <c r="L92" s="19"/>
      <c r="M92" s="19"/>
      <c r="N92" s="21"/>
      <c r="O92" s="46"/>
      <c r="P92" s="47"/>
      <c r="Q92" s="32"/>
    </row>
    <row r="93" spans="4:17" ht="12.75">
      <c r="D93" s="19"/>
      <c r="E93" s="19"/>
      <c r="H93" s="19"/>
      <c r="P93" s="47"/>
      <c r="Q93" s="32"/>
    </row>
    <row r="94" spans="4:17" ht="13.5" thickBot="1">
      <c r="D94" s="19"/>
      <c r="E94" s="19"/>
      <c r="H94" s="19"/>
      <c r="P94" s="47"/>
      <c r="Q94" s="32"/>
    </row>
    <row r="95" spans="1:17" ht="13.5" thickBot="1">
      <c r="A95" s="285" t="s">
        <v>60</v>
      </c>
      <c r="B95" s="286"/>
      <c r="C95" s="287"/>
      <c r="D95" s="19"/>
      <c r="E95" s="19"/>
      <c r="P95" s="47"/>
      <c r="Q95" s="32"/>
    </row>
    <row r="96" spans="4:17" ht="13.5" thickBot="1">
      <c r="D96" s="19"/>
      <c r="E96" s="19"/>
      <c r="P96" s="47"/>
      <c r="Q96" s="32"/>
    </row>
    <row r="97" spans="1:17" ht="12.75">
      <c r="A97" s="288" t="s">
        <v>67</v>
      </c>
      <c r="B97" s="289"/>
      <c r="C97" s="289"/>
      <c r="D97" s="289"/>
      <c r="E97" s="42" t="e">
        <f>O24+#REF!+#REF!</f>
        <v>#REF!</v>
      </c>
      <c r="P97" s="47"/>
      <c r="Q97" s="32"/>
    </row>
    <row r="98" spans="1:17" ht="12.75">
      <c r="A98" s="290" t="s">
        <v>54</v>
      </c>
      <c r="B98" s="291"/>
      <c r="C98" s="291"/>
      <c r="D98" s="291"/>
      <c r="E98" s="43" t="e">
        <f>O26+O28+#REF!</f>
        <v>#REF!</v>
      </c>
      <c r="P98" s="47"/>
      <c r="Q98" s="32"/>
    </row>
    <row r="99" spans="1:17" ht="12.75">
      <c r="A99" s="290" t="s">
        <v>56</v>
      </c>
      <c r="B99" s="291"/>
      <c r="C99" s="291"/>
      <c r="D99" s="291"/>
      <c r="E99" s="43" t="e">
        <f>O9+#REF!+#REF!</f>
        <v>#REF!</v>
      </c>
      <c r="P99" s="47"/>
      <c r="Q99" s="32"/>
    </row>
    <row r="100" spans="1:17" ht="12.75">
      <c r="A100" s="290" t="s">
        <v>55</v>
      </c>
      <c r="B100" s="291"/>
      <c r="C100" s="291"/>
      <c r="D100" s="291"/>
      <c r="E100" s="43" t="e">
        <f>#REF!+#REF!+#REF!</f>
        <v>#REF!</v>
      </c>
      <c r="P100" s="47"/>
      <c r="Q100" s="32"/>
    </row>
    <row r="101" spans="1:17" ht="12.75">
      <c r="A101" s="290" t="s">
        <v>69</v>
      </c>
      <c r="B101" s="291"/>
      <c r="C101" s="291"/>
      <c r="D101" s="291"/>
      <c r="E101" s="43" t="e">
        <f>#REF!+O21+#REF!</f>
        <v>#REF!</v>
      </c>
      <c r="P101" s="47"/>
      <c r="Q101" s="32"/>
    </row>
    <row r="102" spans="1:17" ht="12.75">
      <c r="A102" s="290" t="s">
        <v>51</v>
      </c>
      <c r="B102" s="291"/>
      <c r="C102" s="291"/>
      <c r="D102" s="291"/>
      <c r="E102" s="43" t="e">
        <f>O19+O22+#REF!</f>
        <v>#REF!</v>
      </c>
      <c r="P102" s="47"/>
      <c r="Q102" s="32"/>
    </row>
    <row r="103" spans="1:17" ht="12.75">
      <c r="A103" s="290" t="s">
        <v>66</v>
      </c>
      <c r="B103" s="291"/>
      <c r="C103" s="291"/>
      <c r="D103" s="291"/>
      <c r="E103" s="41" t="e">
        <f>#REF!+#REF!+O8</f>
        <v>#REF!</v>
      </c>
      <c r="P103" s="47"/>
      <c r="Q103" s="32"/>
    </row>
    <row r="104" spans="1:17" ht="12.75">
      <c r="A104" s="290" t="s">
        <v>52</v>
      </c>
      <c r="B104" s="291"/>
      <c r="C104" s="291"/>
      <c r="D104" s="291"/>
      <c r="E104" s="43" t="e">
        <f>O7+#REF!+#REF!</f>
        <v>#REF!</v>
      </c>
      <c r="P104" s="48"/>
      <c r="Q104" s="32"/>
    </row>
    <row r="105" spans="1:17" ht="12.75">
      <c r="A105" s="290" t="s">
        <v>57</v>
      </c>
      <c r="B105" s="291"/>
      <c r="C105" s="291"/>
      <c r="D105" s="291"/>
      <c r="E105" s="43" t="e">
        <f>#REF!+#REF!+#REF!</f>
        <v>#REF!</v>
      </c>
      <c r="P105" s="47"/>
      <c r="Q105" s="32"/>
    </row>
    <row r="106" spans="1:17" ht="12.75">
      <c r="A106" s="290" t="s">
        <v>53</v>
      </c>
      <c r="B106" s="291"/>
      <c r="C106" s="291"/>
      <c r="D106" s="291"/>
      <c r="E106" s="43" t="e">
        <f>#REF!+#REF!+#REF!</f>
        <v>#REF!</v>
      </c>
      <c r="P106" s="48"/>
      <c r="Q106" s="32"/>
    </row>
    <row r="107" spans="1:16" ht="12.75">
      <c r="A107" s="290" t="s">
        <v>65</v>
      </c>
      <c r="B107" s="291"/>
      <c r="C107" s="291"/>
      <c r="D107" s="291"/>
      <c r="E107" s="43" t="e">
        <f>#REF!+#REF!+O20</f>
        <v>#REF!</v>
      </c>
      <c r="P107" s="20"/>
    </row>
    <row r="108" spans="1:16" ht="12.75">
      <c r="A108" s="290" t="s">
        <v>61</v>
      </c>
      <c r="B108" s="291"/>
      <c r="C108" s="291"/>
      <c r="D108" s="291"/>
      <c r="E108" s="43" t="e">
        <f>#REF!+#REF!+#REF!</f>
        <v>#REF!</v>
      </c>
      <c r="P108" s="20"/>
    </row>
    <row r="109" spans="1:16" ht="12.75">
      <c r="A109" s="290" t="s">
        <v>63</v>
      </c>
      <c r="B109" s="291"/>
      <c r="C109" s="291"/>
      <c r="D109" s="291"/>
      <c r="E109" s="43" t="e">
        <f>O27+#REF!+#REF!</f>
        <v>#REF!</v>
      </c>
      <c r="P109" s="20"/>
    </row>
    <row r="110" spans="1:5" ht="13.5" thickBot="1">
      <c r="A110" s="290" t="s">
        <v>64</v>
      </c>
      <c r="B110" s="291"/>
      <c r="C110" s="291"/>
      <c r="D110" s="291"/>
      <c r="E110" s="43" t="e">
        <f>#REF!+#REF!+#REF!</f>
        <v>#REF!</v>
      </c>
    </row>
    <row r="111" spans="1:16" ht="13.5" thickTop="1">
      <c r="A111" s="290" t="s">
        <v>68</v>
      </c>
      <c r="B111" s="291"/>
      <c r="C111" s="291"/>
      <c r="D111" s="291"/>
      <c r="E111" s="41" t="e">
        <f>#REF!+#REF!+#REF!</f>
        <v>#REF!</v>
      </c>
      <c r="P111" s="51"/>
    </row>
    <row r="112" spans="1:16" ht="13.5" thickBot="1">
      <c r="A112" s="293" t="s">
        <v>62</v>
      </c>
      <c r="B112" s="294"/>
      <c r="C112" s="294"/>
      <c r="D112" s="294"/>
      <c r="E112" s="56" t="e">
        <f>#REF!+#REF!+#REF!</f>
        <v>#REF!</v>
      </c>
      <c r="P112" s="44"/>
    </row>
    <row r="113" spans="1:5" ht="13.5" thickTop="1">
      <c r="A113" s="295"/>
      <c r="B113" s="295"/>
      <c r="C113" s="295"/>
      <c r="D113" s="295"/>
      <c r="E113" s="59"/>
    </row>
    <row r="114" spans="1:5" ht="12.75" hidden="1">
      <c r="A114" s="292"/>
      <c r="B114" s="292"/>
      <c r="C114" s="292"/>
      <c r="D114" s="292"/>
      <c r="E114" s="58"/>
    </row>
    <row r="115" spans="1:5" ht="12.75" hidden="1">
      <c r="A115" s="292"/>
      <c r="B115" s="292"/>
      <c r="C115" s="292"/>
      <c r="D115" s="292"/>
      <c r="E115" s="57"/>
    </row>
    <row r="116" spans="1:5" ht="12.75" hidden="1">
      <c r="A116" s="292"/>
      <c r="B116" s="292"/>
      <c r="C116" s="292"/>
      <c r="D116" s="292"/>
      <c r="E116" s="57"/>
    </row>
    <row r="117" spans="1:5" ht="12.75" hidden="1">
      <c r="A117" s="292"/>
      <c r="B117" s="292"/>
      <c r="C117" s="292"/>
      <c r="D117" s="292"/>
      <c r="E117" s="57"/>
    </row>
    <row r="118" spans="1:5" ht="12.75" hidden="1">
      <c r="A118" s="292"/>
      <c r="B118" s="292"/>
      <c r="C118" s="292"/>
      <c r="D118" s="292"/>
      <c r="E118" s="57"/>
    </row>
    <row r="119" spans="1:5" ht="12.75" hidden="1">
      <c r="A119" s="292"/>
      <c r="B119" s="292"/>
      <c r="C119" s="292"/>
      <c r="D119" s="292"/>
      <c r="E119" s="57"/>
    </row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</sheetData>
  <sheetProtection/>
  <mergeCells count="29">
    <mergeCell ref="A119:D119"/>
    <mergeCell ref="A113:D113"/>
    <mergeCell ref="A114:D114"/>
    <mergeCell ref="A115:D115"/>
    <mergeCell ref="A116:D116"/>
    <mergeCell ref="A117:D117"/>
    <mergeCell ref="A118:D118"/>
    <mergeCell ref="A109:D109"/>
    <mergeCell ref="A110:D110"/>
    <mergeCell ref="A111:D111"/>
    <mergeCell ref="A112:D112"/>
    <mergeCell ref="A107:D107"/>
    <mergeCell ref="A108:D108"/>
    <mergeCell ref="A99:D99"/>
    <mergeCell ref="A100:D100"/>
    <mergeCell ref="A101:D101"/>
    <mergeCell ref="A102:D102"/>
    <mergeCell ref="A105:D105"/>
    <mergeCell ref="A106:D106"/>
    <mergeCell ref="A103:D103"/>
    <mergeCell ref="A104:D104"/>
    <mergeCell ref="A97:D97"/>
    <mergeCell ref="A98:D98"/>
    <mergeCell ref="A95:C95"/>
    <mergeCell ref="A1:O1"/>
    <mergeCell ref="A3:J3"/>
    <mergeCell ref="G5:J5"/>
    <mergeCell ref="L5:N5"/>
    <mergeCell ref="A79:D7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zoomScalePageLayoutView="0" workbookViewId="0" topLeftCell="A34">
      <selection activeCell="O53" sqref="O53"/>
    </sheetView>
  </sheetViews>
  <sheetFormatPr defaultColWidth="9.00390625" defaultRowHeight="12.75"/>
  <cols>
    <col min="2" max="2" width="7.875" style="0" bestFit="1" customWidth="1"/>
    <col min="3" max="3" width="14.00390625" style="7" customWidth="1"/>
    <col min="4" max="4" width="8.375" style="0" bestFit="1" customWidth="1"/>
    <col min="5" max="5" width="44.625" style="0" customWidth="1"/>
    <col min="6" max="6" width="14.00390625" style="0" customWidth="1"/>
    <col min="7" max="7" width="9.25390625" style="0" bestFit="1" customWidth="1"/>
    <col min="8" max="8" width="5.875" style="0" hidden="1" customWidth="1"/>
    <col min="9" max="9" width="8.625" style="0" hidden="1" customWidth="1"/>
    <col min="10" max="10" width="6.625" style="0" hidden="1" customWidth="1"/>
    <col min="11" max="11" width="10.00390625" style="17" hidden="1" customWidth="1"/>
    <col min="12" max="12" width="10.125" style="7" hidden="1" customWidth="1"/>
    <col min="13" max="13" width="7.25390625" style="0" customWidth="1"/>
    <col min="14" max="14" width="9.125" style="7" customWidth="1"/>
  </cols>
  <sheetData>
    <row r="1" spans="1:14" ht="21.75" customHeight="1">
      <c r="A1" s="275" t="s">
        <v>85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105"/>
    </row>
    <row r="2" spans="3:14" ht="12.75">
      <c r="C2" s="106"/>
      <c r="D2" s="19"/>
      <c r="E2" s="19"/>
      <c r="F2" s="19"/>
      <c r="G2" s="19"/>
      <c r="H2" s="19"/>
      <c r="I2" s="19"/>
      <c r="J2" s="19"/>
      <c r="K2" s="21"/>
      <c r="L2" s="107"/>
      <c r="M2" s="19"/>
      <c r="N2" s="20"/>
    </row>
    <row r="3" spans="3:14" ht="20.25">
      <c r="C3" s="280" t="s">
        <v>86</v>
      </c>
      <c r="D3" s="280"/>
      <c r="E3" s="280"/>
      <c r="F3" s="280"/>
      <c r="G3" s="280"/>
      <c r="H3" s="280"/>
      <c r="I3" s="280"/>
      <c r="J3" s="280"/>
      <c r="K3" s="280"/>
      <c r="L3" s="107"/>
      <c r="M3" s="19"/>
      <c r="N3" s="20"/>
    </row>
    <row r="4" spans="3:14" ht="13.5" thickBot="1">
      <c r="C4" s="106"/>
      <c r="D4" s="19"/>
      <c r="E4" s="19"/>
      <c r="F4" s="19"/>
      <c r="G4" s="19"/>
      <c r="H4" s="19"/>
      <c r="I4" s="19"/>
      <c r="J4" s="21"/>
      <c r="K4" s="107"/>
      <c r="L4" s="19"/>
      <c r="M4" s="20"/>
      <c r="N4"/>
    </row>
    <row r="5" spans="2:14" ht="12.75">
      <c r="B5" s="313" t="s">
        <v>9</v>
      </c>
      <c r="C5" s="314" t="s">
        <v>151</v>
      </c>
      <c r="D5" s="315" t="s">
        <v>49</v>
      </c>
      <c r="E5" s="316" t="s">
        <v>137</v>
      </c>
      <c r="F5" s="317" t="s">
        <v>89</v>
      </c>
      <c r="G5" s="19"/>
      <c r="H5" s="19"/>
      <c r="I5" s="19"/>
      <c r="J5" s="21"/>
      <c r="K5" s="107"/>
      <c r="L5" s="19"/>
      <c r="M5" s="20"/>
      <c r="N5"/>
    </row>
    <row r="6" spans="2:14" ht="12.75">
      <c r="B6" s="110" t="s">
        <v>178</v>
      </c>
      <c r="C6" s="14" t="s">
        <v>215</v>
      </c>
      <c r="D6" s="111" t="s">
        <v>171</v>
      </c>
      <c r="E6" s="60" t="s">
        <v>83</v>
      </c>
      <c r="F6" s="112" t="s">
        <v>177</v>
      </c>
      <c r="G6" s="19"/>
      <c r="H6" s="19" t="e">
        <f>IF(#REF!&lt;410,0,IF(#REF!&lt;750,(#REF!-400)/10,35+((#REF!-750)/10)*2))</f>
        <v>#REF!</v>
      </c>
      <c r="I6" s="19" t="e">
        <f>#REF!*2.25</f>
        <v>#REF!</v>
      </c>
      <c r="J6" s="21" t="e">
        <f>#REF!</f>
        <v>#REF!</v>
      </c>
      <c r="K6" s="107"/>
      <c r="L6" s="19"/>
      <c r="M6" s="20"/>
      <c r="N6"/>
    </row>
    <row r="7" spans="2:14" ht="12.75">
      <c r="B7" s="318" t="s">
        <v>178</v>
      </c>
      <c r="C7" s="302" t="s">
        <v>279</v>
      </c>
      <c r="D7" s="319" t="s">
        <v>247</v>
      </c>
      <c r="E7" s="304" t="s">
        <v>280</v>
      </c>
      <c r="F7" s="311" t="s">
        <v>177</v>
      </c>
      <c r="J7" s="17"/>
      <c r="K7" s="7"/>
      <c r="L7"/>
      <c r="M7" s="7"/>
      <c r="N7"/>
    </row>
    <row r="8" spans="2:14" ht="12.75">
      <c r="B8" s="110" t="s">
        <v>282</v>
      </c>
      <c r="C8" s="14" t="s">
        <v>147</v>
      </c>
      <c r="D8" s="111" t="s">
        <v>47</v>
      </c>
      <c r="E8" s="60" t="s">
        <v>176</v>
      </c>
      <c r="F8" s="112" t="s">
        <v>281</v>
      </c>
      <c r="J8" s="17"/>
      <c r="K8" s="7"/>
      <c r="L8"/>
      <c r="M8" s="7"/>
      <c r="N8"/>
    </row>
    <row r="9" spans="2:14" ht="12.75">
      <c r="B9" s="110" t="s">
        <v>282</v>
      </c>
      <c r="C9" s="14" t="s">
        <v>242</v>
      </c>
      <c r="D9" s="111" t="s">
        <v>283</v>
      </c>
      <c r="E9" s="60" t="s">
        <v>81</v>
      </c>
      <c r="F9" s="112" t="s">
        <v>281</v>
      </c>
      <c r="J9" s="17"/>
      <c r="K9" s="7"/>
      <c r="L9"/>
      <c r="M9" s="7"/>
      <c r="N9"/>
    </row>
    <row r="10" spans="2:14" ht="12.75">
      <c r="B10" s="110" t="s">
        <v>284</v>
      </c>
      <c r="C10" s="14" t="s">
        <v>170</v>
      </c>
      <c r="D10" s="111" t="s">
        <v>149</v>
      </c>
      <c r="E10" s="60" t="s">
        <v>285</v>
      </c>
      <c r="F10" s="112" t="s">
        <v>152</v>
      </c>
      <c r="J10" s="17"/>
      <c r="K10" s="7"/>
      <c r="L10"/>
      <c r="M10" s="7"/>
      <c r="N10"/>
    </row>
    <row r="11" spans="2:14" ht="12.75">
      <c r="B11" s="110" t="s">
        <v>284</v>
      </c>
      <c r="C11" s="14" t="s">
        <v>166</v>
      </c>
      <c r="D11" s="111" t="s">
        <v>167</v>
      </c>
      <c r="E11" s="60" t="s">
        <v>83</v>
      </c>
      <c r="F11" s="112" t="s">
        <v>152</v>
      </c>
      <c r="J11" s="17"/>
      <c r="K11" s="7"/>
      <c r="L11"/>
      <c r="M11" s="7"/>
      <c r="N11"/>
    </row>
    <row r="12" spans="2:14" ht="12.75">
      <c r="B12" s="110" t="s">
        <v>284</v>
      </c>
      <c r="C12" s="14" t="s">
        <v>217</v>
      </c>
      <c r="D12" s="111" t="s">
        <v>44</v>
      </c>
      <c r="E12" s="60" t="s">
        <v>83</v>
      </c>
      <c r="F12" s="112" t="s">
        <v>152</v>
      </c>
      <c r="J12" s="17"/>
      <c r="K12" s="7"/>
      <c r="L12"/>
      <c r="M12" s="7"/>
      <c r="N12"/>
    </row>
    <row r="13" spans="2:14" ht="12.75">
      <c r="B13" s="110" t="s">
        <v>286</v>
      </c>
      <c r="C13" s="14" t="s">
        <v>136</v>
      </c>
      <c r="D13" s="111" t="s">
        <v>148</v>
      </c>
      <c r="E13" s="60" t="s">
        <v>287</v>
      </c>
      <c r="F13" s="112" t="s">
        <v>153</v>
      </c>
      <c r="J13" s="17"/>
      <c r="K13" s="7"/>
      <c r="L13"/>
      <c r="M13" s="7"/>
      <c r="N13"/>
    </row>
    <row r="14" spans="2:14" ht="12.75">
      <c r="B14" s="110" t="s">
        <v>286</v>
      </c>
      <c r="C14" s="14" t="s">
        <v>213</v>
      </c>
      <c r="D14" s="111" t="s">
        <v>165</v>
      </c>
      <c r="E14" s="60" t="s">
        <v>174</v>
      </c>
      <c r="F14" s="112" t="s">
        <v>153</v>
      </c>
      <c r="G14" s="19"/>
      <c r="J14" s="17"/>
      <c r="K14" s="7"/>
      <c r="L14"/>
      <c r="M14" s="7"/>
      <c r="N14"/>
    </row>
    <row r="15" spans="2:7" ht="13.5" thickBot="1">
      <c r="B15" s="113" t="s">
        <v>286</v>
      </c>
      <c r="C15" s="114" t="s">
        <v>234</v>
      </c>
      <c r="D15" s="115" t="s">
        <v>233</v>
      </c>
      <c r="E15" s="116" t="s">
        <v>176</v>
      </c>
      <c r="F15" s="117" t="s">
        <v>288</v>
      </c>
      <c r="G15" s="20"/>
    </row>
    <row r="16" spans="2:7" ht="12.75">
      <c r="B16" s="20"/>
      <c r="C16" s="19"/>
      <c r="D16" s="19"/>
      <c r="E16" s="38"/>
      <c r="F16" s="19"/>
      <c r="G16" s="20"/>
    </row>
    <row r="17" spans="2:7" ht="12.75">
      <c r="B17" s="20"/>
      <c r="C17" s="19"/>
      <c r="D17" s="19"/>
      <c r="E17" s="38"/>
      <c r="F17" s="19"/>
      <c r="G17" s="20"/>
    </row>
    <row r="18" spans="2:7" ht="12.75">
      <c r="B18" s="19"/>
      <c r="C18" s="19"/>
      <c r="D18" s="19"/>
      <c r="E18" s="38"/>
      <c r="F18" s="19"/>
      <c r="G18" s="19"/>
    </row>
    <row r="20" spans="3:14" ht="20.25">
      <c r="C20" s="280" t="s">
        <v>87</v>
      </c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</row>
    <row r="21" ht="13.5" thickBot="1"/>
    <row r="22" spans="2:14" ht="12.75">
      <c r="B22" s="118" t="s">
        <v>9</v>
      </c>
      <c r="C22" s="119" t="s">
        <v>201</v>
      </c>
      <c r="D22" s="119" t="s">
        <v>202</v>
      </c>
      <c r="E22" s="120" t="s">
        <v>289</v>
      </c>
      <c r="F22" s="121" t="s">
        <v>290</v>
      </c>
      <c r="J22" s="17"/>
      <c r="K22" s="7"/>
      <c r="L22"/>
      <c r="M22" s="7"/>
      <c r="N22"/>
    </row>
    <row r="23" spans="2:14" ht="12.75">
      <c r="B23" s="122" t="s">
        <v>10</v>
      </c>
      <c r="C23" s="123" t="s">
        <v>250</v>
      </c>
      <c r="D23" s="123" t="s">
        <v>251</v>
      </c>
      <c r="E23" s="124" t="s">
        <v>196</v>
      </c>
      <c r="F23" s="125" t="s">
        <v>138</v>
      </c>
      <c r="J23" s="17"/>
      <c r="K23" s="7"/>
      <c r="L23"/>
      <c r="M23" s="7"/>
      <c r="N23"/>
    </row>
    <row r="24" spans="2:14" ht="12.75">
      <c r="B24" s="122" t="s">
        <v>11</v>
      </c>
      <c r="C24" s="123" t="s">
        <v>291</v>
      </c>
      <c r="D24" s="123" t="s">
        <v>46</v>
      </c>
      <c r="E24" s="126" t="s">
        <v>285</v>
      </c>
      <c r="F24" s="125" t="s">
        <v>292</v>
      </c>
      <c r="J24" s="17"/>
      <c r="K24" s="7"/>
      <c r="L24"/>
      <c r="M24" s="7"/>
      <c r="N24"/>
    </row>
    <row r="25" spans="2:14" ht="12.75">
      <c r="B25" s="122" t="s">
        <v>293</v>
      </c>
      <c r="C25" s="123" t="s">
        <v>215</v>
      </c>
      <c r="D25" s="123" t="s">
        <v>171</v>
      </c>
      <c r="E25" s="126" t="s">
        <v>83</v>
      </c>
      <c r="F25" s="125" t="s">
        <v>155</v>
      </c>
      <c r="J25" s="17"/>
      <c r="K25" s="7"/>
      <c r="L25"/>
      <c r="M25" s="7"/>
      <c r="N25"/>
    </row>
    <row r="26" spans="2:14" ht="12.75">
      <c r="B26" s="122" t="s">
        <v>293</v>
      </c>
      <c r="C26" s="123" t="s">
        <v>210</v>
      </c>
      <c r="D26" s="123" t="s">
        <v>168</v>
      </c>
      <c r="E26" s="126" t="s">
        <v>294</v>
      </c>
      <c r="F26" s="125" t="s">
        <v>155</v>
      </c>
      <c r="J26" s="17"/>
      <c r="K26" s="7"/>
      <c r="L26"/>
      <c r="M26" s="7"/>
      <c r="N26"/>
    </row>
    <row r="27" spans="2:14" ht="12.75">
      <c r="B27" s="122" t="s">
        <v>293</v>
      </c>
      <c r="C27" s="123" t="s">
        <v>227</v>
      </c>
      <c r="D27" s="123" t="s">
        <v>208</v>
      </c>
      <c r="E27" s="127" t="s">
        <v>295</v>
      </c>
      <c r="F27" s="125" t="s">
        <v>155</v>
      </c>
      <c r="J27" s="17"/>
      <c r="K27" s="7"/>
      <c r="L27"/>
      <c r="M27" s="7"/>
      <c r="N27"/>
    </row>
    <row r="28" spans="2:14" ht="12.75">
      <c r="B28" s="122" t="s">
        <v>296</v>
      </c>
      <c r="C28" s="123" t="s">
        <v>213</v>
      </c>
      <c r="D28" s="123" t="s">
        <v>165</v>
      </c>
      <c r="E28" s="127" t="s">
        <v>174</v>
      </c>
      <c r="F28" s="125" t="s">
        <v>88</v>
      </c>
      <c r="J28" s="17"/>
      <c r="K28" s="7"/>
      <c r="L28"/>
      <c r="M28" s="7"/>
      <c r="N28"/>
    </row>
    <row r="29" spans="2:14" ht="12.75">
      <c r="B29" s="122" t="s">
        <v>296</v>
      </c>
      <c r="C29" s="123" t="s">
        <v>246</v>
      </c>
      <c r="D29" s="123" t="s">
        <v>247</v>
      </c>
      <c r="E29" s="127" t="s">
        <v>68</v>
      </c>
      <c r="F29" s="125" t="s">
        <v>88</v>
      </c>
      <c r="J29" s="17"/>
      <c r="K29" s="7"/>
      <c r="L29"/>
      <c r="M29" s="7"/>
      <c r="N29"/>
    </row>
    <row r="30" spans="2:14" ht="12.75">
      <c r="B30" s="122" t="s">
        <v>296</v>
      </c>
      <c r="C30" s="123" t="s">
        <v>234</v>
      </c>
      <c r="D30" s="123" t="s">
        <v>233</v>
      </c>
      <c r="E30" s="127" t="s">
        <v>176</v>
      </c>
      <c r="F30" s="125" t="s">
        <v>88</v>
      </c>
      <c r="J30" s="17"/>
      <c r="K30" s="7"/>
      <c r="L30"/>
      <c r="M30" s="7"/>
      <c r="N30"/>
    </row>
    <row r="31" spans="2:14" ht="12.75">
      <c r="B31" s="122" t="s">
        <v>296</v>
      </c>
      <c r="C31" s="123" t="s">
        <v>278</v>
      </c>
      <c r="D31" s="123" t="s">
        <v>247</v>
      </c>
      <c r="E31" s="126" t="s">
        <v>134</v>
      </c>
      <c r="F31" s="125" t="s">
        <v>88</v>
      </c>
      <c r="J31" s="17"/>
      <c r="K31" s="7"/>
      <c r="L31"/>
      <c r="M31" s="7"/>
      <c r="N31"/>
    </row>
    <row r="32" spans="2:14" ht="12.75">
      <c r="B32" s="122"/>
      <c r="C32" s="128"/>
      <c r="D32" s="128"/>
      <c r="E32" s="127"/>
      <c r="F32" s="125"/>
      <c r="J32" s="17"/>
      <c r="K32" s="7"/>
      <c r="L32"/>
      <c r="M32" s="7"/>
      <c r="N32"/>
    </row>
    <row r="33" spans="2:14" ht="12.75">
      <c r="B33" s="122"/>
      <c r="C33" s="123"/>
      <c r="D33" s="123"/>
      <c r="E33" s="126"/>
      <c r="F33" s="125"/>
      <c r="J33" s="17"/>
      <c r="K33" s="7"/>
      <c r="L33"/>
      <c r="M33" s="7"/>
      <c r="N33"/>
    </row>
    <row r="34" spans="2:7" ht="12.75">
      <c r="B34" s="129"/>
      <c r="C34" s="130"/>
      <c r="D34" s="130"/>
      <c r="E34" s="131"/>
      <c r="F34" s="132"/>
      <c r="G34" s="21"/>
    </row>
    <row r="35" spans="2:7" ht="13.5" thickBot="1">
      <c r="B35" s="133"/>
      <c r="C35" s="134"/>
      <c r="D35" s="134"/>
      <c r="E35" s="135"/>
      <c r="F35" s="136"/>
      <c r="G35" s="21"/>
    </row>
    <row r="37" spans="3:14" ht="20.25">
      <c r="C37" s="280" t="s">
        <v>90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</row>
    <row r="38" spans="10:14" ht="13.5" thickBot="1">
      <c r="J38" s="17"/>
      <c r="K38" s="7"/>
      <c r="L38"/>
      <c r="M38" s="7"/>
      <c r="N38"/>
    </row>
    <row r="39" spans="2:14" ht="12.75">
      <c r="B39" s="109" t="s">
        <v>9</v>
      </c>
      <c r="C39" s="119" t="s">
        <v>170</v>
      </c>
      <c r="D39" s="137" t="s">
        <v>149</v>
      </c>
      <c r="E39" s="138" t="s">
        <v>285</v>
      </c>
      <c r="F39" s="121" t="s">
        <v>297</v>
      </c>
      <c r="J39" s="17"/>
      <c r="K39" s="7"/>
      <c r="L39"/>
      <c r="M39" s="7"/>
      <c r="N39"/>
    </row>
    <row r="40" spans="2:14" ht="12.75">
      <c r="B40" s="311" t="s">
        <v>10</v>
      </c>
      <c r="C40" s="320" t="s">
        <v>172</v>
      </c>
      <c r="D40" s="321" t="s">
        <v>173</v>
      </c>
      <c r="E40" s="304" t="s">
        <v>182</v>
      </c>
      <c r="F40" s="322" t="s">
        <v>298</v>
      </c>
      <c r="J40" s="17"/>
      <c r="K40" s="7"/>
      <c r="L40"/>
      <c r="M40" s="7"/>
      <c r="N40"/>
    </row>
    <row r="41" spans="2:14" ht="12.75">
      <c r="B41" s="112" t="s">
        <v>299</v>
      </c>
      <c r="C41" s="123" t="s">
        <v>237</v>
      </c>
      <c r="D41" s="139" t="s">
        <v>229</v>
      </c>
      <c r="E41" s="60" t="s">
        <v>300</v>
      </c>
      <c r="F41" s="125" t="s">
        <v>301</v>
      </c>
      <c r="J41" s="17"/>
      <c r="K41" s="7"/>
      <c r="L41"/>
      <c r="M41" s="7"/>
      <c r="N41"/>
    </row>
    <row r="42" spans="2:14" ht="12.75">
      <c r="B42" s="112" t="s">
        <v>299</v>
      </c>
      <c r="C42" s="123" t="s">
        <v>216</v>
      </c>
      <c r="D42" s="139" t="s">
        <v>46</v>
      </c>
      <c r="E42" s="140" t="s">
        <v>139</v>
      </c>
      <c r="F42" s="125" t="s">
        <v>301</v>
      </c>
      <c r="J42" s="17"/>
      <c r="K42" s="7"/>
      <c r="L42"/>
      <c r="M42" s="7"/>
      <c r="N42"/>
    </row>
    <row r="43" spans="2:14" ht="12.75">
      <c r="B43" s="112" t="s">
        <v>299</v>
      </c>
      <c r="C43" s="123" t="s">
        <v>244</v>
      </c>
      <c r="D43" s="139" t="s">
        <v>245</v>
      </c>
      <c r="E43" s="60" t="s">
        <v>302</v>
      </c>
      <c r="F43" s="125" t="s">
        <v>301</v>
      </c>
      <c r="J43" s="17"/>
      <c r="K43" s="7"/>
      <c r="L43"/>
      <c r="M43" s="7"/>
      <c r="N43"/>
    </row>
    <row r="44" spans="2:14" ht="12.75">
      <c r="B44" s="112" t="s">
        <v>179</v>
      </c>
      <c r="C44" s="123" t="s">
        <v>201</v>
      </c>
      <c r="D44" s="139" t="s">
        <v>202</v>
      </c>
      <c r="E44" s="140" t="s">
        <v>289</v>
      </c>
      <c r="F44" s="125" t="s">
        <v>303</v>
      </c>
      <c r="J44" s="17"/>
      <c r="K44" s="7"/>
      <c r="L44"/>
      <c r="M44" s="7"/>
      <c r="N44"/>
    </row>
    <row r="45" spans="2:14" ht="12.75">
      <c r="B45" s="112" t="s">
        <v>179</v>
      </c>
      <c r="C45" s="123" t="s">
        <v>267</v>
      </c>
      <c r="D45" s="139" t="s">
        <v>168</v>
      </c>
      <c r="E45" s="60" t="s">
        <v>134</v>
      </c>
      <c r="F45" s="125" t="s">
        <v>303</v>
      </c>
      <c r="J45" s="17"/>
      <c r="K45" s="7"/>
      <c r="L45"/>
      <c r="M45" s="7"/>
      <c r="N45"/>
    </row>
    <row r="46" spans="2:14" ht="12.75">
      <c r="B46" s="112" t="s">
        <v>181</v>
      </c>
      <c r="C46" s="123" t="s">
        <v>210</v>
      </c>
      <c r="D46" s="139" t="s">
        <v>168</v>
      </c>
      <c r="E46" s="60" t="s">
        <v>294</v>
      </c>
      <c r="F46" s="125" t="s">
        <v>304</v>
      </c>
      <c r="J46" s="17"/>
      <c r="K46" s="7"/>
      <c r="L46"/>
      <c r="M46" s="7"/>
      <c r="N46"/>
    </row>
    <row r="47" spans="2:14" ht="12.75">
      <c r="B47" s="112" t="s">
        <v>181</v>
      </c>
      <c r="C47" s="123" t="s">
        <v>278</v>
      </c>
      <c r="D47" s="139" t="s">
        <v>247</v>
      </c>
      <c r="E47" s="60" t="s">
        <v>134</v>
      </c>
      <c r="F47" s="125" t="s">
        <v>304</v>
      </c>
      <c r="J47" s="17"/>
      <c r="K47" s="7"/>
      <c r="L47"/>
      <c r="M47" s="7"/>
      <c r="N47"/>
    </row>
    <row r="48" spans="2:14" ht="12.75">
      <c r="B48" s="311" t="s">
        <v>181</v>
      </c>
      <c r="C48" s="320" t="s">
        <v>259</v>
      </c>
      <c r="D48" s="321" t="s">
        <v>150</v>
      </c>
      <c r="E48" s="304" t="s">
        <v>182</v>
      </c>
      <c r="F48" s="322" t="s">
        <v>304</v>
      </c>
      <c r="J48" s="17"/>
      <c r="K48" s="7"/>
      <c r="L48"/>
      <c r="M48" s="7"/>
      <c r="N48"/>
    </row>
    <row r="49" spans="2:14" ht="12.75">
      <c r="B49" s="112"/>
      <c r="C49" s="123"/>
      <c r="D49" s="139"/>
      <c r="E49" s="60"/>
      <c r="F49" s="125"/>
      <c r="J49" s="17"/>
      <c r="K49" s="7"/>
      <c r="L49"/>
      <c r="M49" s="7"/>
      <c r="N49"/>
    </row>
    <row r="50" spans="2:14" ht="13.5" thickBot="1">
      <c r="B50" s="141"/>
      <c r="C50" s="142"/>
      <c r="D50" s="143"/>
      <c r="E50" s="140"/>
      <c r="F50" s="144"/>
      <c r="G50" s="145"/>
      <c r="J50" s="17"/>
      <c r="K50" s="7"/>
      <c r="L50"/>
      <c r="M50" s="7"/>
      <c r="N50"/>
    </row>
    <row r="51" spans="2:7" ht="12.75">
      <c r="B51" s="146"/>
      <c r="C51" s="147"/>
      <c r="D51" s="147"/>
      <c r="E51" s="148"/>
      <c r="F51" s="147"/>
      <c r="G51" s="50"/>
    </row>
    <row r="52" spans="2:7" ht="12.75">
      <c r="B52" s="20"/>
      <c r="C52" s="19"/>
      <c r="D52" s="19"/>
      <c r="E52" s="38"/>
      <c r="F52" s="19"/>
      <c r="G52" s="50"/>
    </row>
    <row r="53" spans="3:14" ht="20.25">
      <c r="C53" s="280" t="s">
        <v>91</v>
      </c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</row>
    <row r="54" ht="13.5" thickBot="1"/>
    <row r="55" spans="2:14" ht="12.75">
      <c r="B55" s="118" t="s">
        <v>305</v>
      </c>
      <c r="C55" s="149" t="s">
        <v>136</v>
      </c>
      <c r="D55" s="150" t="s">
        <v>148</v>
      </c>
      <c r="E55" s="138" t="s">
        <v>68</v>
      </c>
      <c r="F55" s="121" t="s">
        <v>306</v>
      </c>
      <c r="J55" s="17"/>
      <c r="K55" s="7"/>
      <c r="L55"/>
      <c r="M55" s="7"/>
      <c r="N55"/>
    </row>
    <row r="56" spans="2:14" ht="12.75">
      <c r="B56" s="151" t="s">
        <v>305</v>
      </c>
      <c r="C56" s="152" t="s">
        <v>213</v>
      </c>
      <c r="D56" s="153" t="s">
        <v>165</v>
      </c>
      <c r="E56" s="60" t="s">
        <v>174</v>
      </c>
      <c r="F56" s="125" t="s">
        <v>306</v>
      </c>
      <c r="J56" s="17"/>
      <c r="K56" s="7"/>
      <c r="L56"/>
      <c r="M56" s="7"/>
      <c r="N56"/>
    </row>
    <row r="57" spans="2:14" ht="12.75">
      <c r="B57" s="323" t="s">
        <v>180</v>
      </c>
      <c r="C57" s="324" t="s">
        <v>259</v>
      </c>
      <c r="D57" s="325" t="s">
        <v>150</v>
      </c>
      <c r="E57" s="326" t="s">
        <v>182</v>
      </c>
      <c r="F57" s="322" t="s">
        <v>154</v>
      </c>
      <c r="J57" s="17"/>
      <c r="K57" s="7"/>
      <c r="L57"/>
      <c r="M57" s="7"/>
      <c r="N57"/>
    </row>
    <row r="58" spans="2:14" ht="12.75">
      <c r="B58" s="122" t="s">
        <v>180</v>
      </c>
      <c r="C58" s="152" t="s">
        <v>243</v>
      </c>
      <c r="D58" s="153" t="s">
        <v>169</v>
      </c>
      <c r="E58" s="155" t="s">
        <v>307</v>
      </c>
      <c r="F58" s="125" t="s">
        <v>154</v>
      </c>
      <c r="J58" s="17"/>
      <c r="K58" s="7"/>
      <c r="L58"/>
      <c r="M58" s="7"/>
      <c r="N58"/>
    </row>
    <row r="59" spans="2:14" ht="12.75">
      <c r="B59" s="122" t="s">
        <v>13</v>
      </c>
      <c r="C59" s="154" t="s">
        <v>166</v>
      </c>
      <c r="D59" s="153" t="s">
        <v>167</v>
      </c>
      <c r="E59" s="60" t="s">
        <v>83</v>
      </c>
      <c r="F59" s="125" t="s">
        <v>183</v>
      </c>
      <c r="J59" s="17"/>
      <c r="K59" s="7"/>
      <c r="L59"/>
      <c r="M59" s="7"/>
      <c r="N59"/>
    </row>
    <row r="60" spans="2:14" ht="12.75">
      <c r="B60" s="122" t="s">
        <v>14</v>
      </c>
      <c r="C60" s="152" t="s">
        <v>210</v>
      </c>
      <c r="D60" s="153" t="s">
        <v>168</v>
      </c>
      <c r="E60" s="60" t="s">
        <v>294</v>
      </c>
      <c r="F60" s="125" t="s">
        <v>290</v>
      </c>
      <c r="J60" s="17"/>
      <c r="K60" s="7"/>
      <c r="L60"/>
      <c r="M60" s="7"/>
      <c r="N60"/>
    </row>
    <row r="61" spans="2:14" ht="12.75">
      <c r="B61" s="122" t="s">
        <v>308</v>
      </c>
      <c r="C61" s="154" t="s">
        <v>215</v>
      </c>
      <c r="D61" s="153" t="s">
        <v>171</v>
      </c>
      <c r="E61" s="155" t="s">
        <v>83</v>
      </c>
      <c r="F61" s="125" t="s">
        <v>156</v>
      </c>
      <c r="J61" s="17"/>
      <c r="K61" s="7"/>
      <c r="L61"/>
      <c r="M61" s="7"/>
      <c r="N61"/>
    </row>
    <row r="62" spans="2:14" ht="12.75">
      <c r="B62" s="122" t="s">
        <v>308</v>
      </c>
      <c r="C62" s="152" t="s">
        <v>291</v>
      </c>
      <c r="D62" s="153" t="s">
        <v>46</v>
      </c>
      <c r="E62" s="155" t="s">
        <v>285</v>
      </c>
      <c r="F62" s="125" t="s">
        <v>156</v>
      </c>
      <c r="J62" s="17"/>
      <c r="K62" s="7"/>
      <c r="L62"/>
      <c r="N62"/>
    </row>
    <row r="63" spans="2:14" ht="12.75">
      <c r="B63" s="323" t="s">
        <v>308</v>
      </c>
      <c r="C63" s="327" t="s">
        <v>258</v>
      </c>
      <c r="D63" s="325" t="s">
        <v>247</v>
      </c>
      <c r="E63" s="304" t="s">
        <v>182</v>
      </c>
      <c r="F63" s="322" t="s">
        <v>156</v>
      </c>
      <c r="J63" s="17"/>
      <c r="K63" s="7"/>
      <c r="L63"/>
      <c r="M63" s="7"/>
      <c r="N63"/>
    </row>
    <row r="64" spans="2:14" ht="13.5" thickBot="1">
      <c r="B64" s="156" t="s">
        <v>308</v>
      </c>
      <c r="C64" s="157" t="s">
        <v>230</v>
      </c>
      <c r="D64" s="158" t="s">
        <v>231</v>
      </c>
      <c r="E64" s="60" t="s">
        <v>176</v>
      </c>
      <c r="F64" s="144" t="s">
        <v>156</v>
      </c>
      <c r="J64" s="17"/>
      <c r="K64" s="7"/>
      <c r="L64"/>
      <c r="M64" s="7"/>
      <c r="N64"/>
    </row>
    <row r="65" spans="2:7" ht="12.75">
      <c r="B65" s="146" t="s">
        <v>308</v>
      </c>
      <c r="C65" s="265" t="s">
        <v>309</v>
      </c>
      <c r="D65" s="160" t="s">
        <v>233</v>
      </c>
      <c r="E65" s="161" t="s">
        <v>176</v>
      </c>
      <c r="F65" s="160" t="s">
        <v>310</v>
      </c>
      <c r="G65" s="50"/>
    </row>
    <row r="67" spans="2:14" ht="12.75">
      <c r="B67" s="159" t="s">
        <v>140</v>
      </c>
      <c r="C67" s="198" t="s">
        <v>311</v>
      </c>
      <c r="D67" s="105"/>
      <c r="F67" s="162" t="s">
        <v>92</v>
      </c>
      <c r="G67" s="163"/>
      <c r="H67" s="19"/>
      <c r="I67" s="19"/>
      <c r="J67" s="21"/>
      <c r="K67" s="107"/>
      <c r="L67" s="19" t="s">
        <v>93</v>
      </c>
      <c r="M67" s="20"/>
      <c r="N67"/>
    </row>
    <row r="68" spans="6:14" ht="12.75">
      <c r="F68" s="162" t="s">
        <v>94</v>
      </c>
      <c r="G68" s="19"/>
      <c r="H68" s="19"/>
      <c r="I68" s="19"/>
      <c r="J68" s="21"/>
      <c r="K68" s="107"/>
      <c r="L68" s="19" t="s">
        <v>95</v>
      </c>
      <c r="M68" s="20"/>
      <c r="N68"/>
    </row>
    <row r="70" spans="6:12" ht="12.75">
      <c r="F70" s="162"/>
      <c r="G70" s="19"/>
      <c r="H70" s="19"/>
      <c r="I70" s="19"/>
      <c r="J70" s="21"/>
      <c r="K70" s="107"/>
      <c r="L70" s="19" t="s">
        <v>96</v>
      </c>
    </row>
    <row r="71" spans="5:7" ht="12.75">
      <c r="E71" s="164"/>
      <c r="F71" s="163"/>
      <c r="G71" s="39"/>
    </row>
  </sheetData>
  <sheetProtection/>
  <mergeCells count="5">
    <mergeCell ref="C53:N53"/>
    <mergeCell ref="C3:K3"/>
    <mergeCell ref="A1:M1"/>
    <mergeCell ref="C20:N20"/>
    <mergeCell ref="C37:N37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2" fitToWidth="1" horizontalDpi="300" verticalDpi="300" orientation="landscape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SOŠ, SOU a U, Brno, Jílová 36g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BartosJr</dc:creator>
  <cp:keywords/>
  <dc:description/>
  <cp:lastModifiedBy>snopek</cp:lastModifiedBy>
  <cp:lastPrinted>2013-04-09T11:59:13Z</cp:lastPrinted>
  <dcterms:created xsi:type="dcterms:W3CDTF">2001-01-22T07:13:59Z</dcterms:created>
  <dcterms:modified xsi:type="dcterms:W3CDTF">2014-04-02T13:37:08Z</dcterms:modified>
  <cp:category/>
  <cp:version/>
  <cp:contentType/>
  <cp:contentStatus/>
</cp:coreProperties>
</file>